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ssinenj\OneDrive - KUUMA-ICT\Omat kaavakkeet\"/>
    </mc:Choice>
  </mc:AlternateContent>
  <workbookProtection workbookAlgorithmName="SHA-512" workbookHashValue="9FiC/Sz6qrWS3pjB7rPnaso3HhktdDeWmQSnHv+dM02fQvcEqb0zaXsu+/dzZNI4i6fC3acCdrnWDXMzsXcafg==" workbookSaltValue="dTtBJxDOwWtS6+oNo2yd2A==" workbookSpinCount="100000" lockStructure="1"/>
  <bookViews>
    <workbookView xWindow="0" yWindow="0" windowWidth="28800" windowHeight="12300"/>
  </bookViews>
  <sheets>
    <sheet name="Taul1" sheetId="1" r:id="rId1"/>
  </sheets>
  <definedNames>
    <definedName name="_xlnm.Print_Area" localSheetId="0">Taul1!$A$1:$S$113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K40" i="1" s="1"/>
  <c r="Q84" i="1" l="1"/>
  <c r="K38" i="1" l="1"/>
  <c r="K36" i="1"/>
  <c r="K32" i="1"/>
  <c r="K30" i="1"/>
  <c r="K28" i="1"/>
  <c r="K26" i="1"/>
  <c r="K22" i="1"/>
  <c r="K18" i="1"/>
  <c r="K16" i="1"/>
  <c r="K14" i="1"/>
  <c r="Q29" i="1" s="1"/>
  <c r="K20" i="1"/>
  <c r="K24" i="1"/>
  <c r="K34" i="1"/>
  <c r="Q31" i="1" l="1"/>
  <c r="Q40" i="1"/>
  <c r="Q35" i="1" l="1"/>
  <c r="S84" i="1" s="1"/>
</calcChain>
</file>

<file path=xl/comments1.xml><?xml version="1.0" encoding="utf-8"?>
<comments xmlns="http://schemas.openxmlformats.org/spreadsheetml/2006/main">
  <authors>
    <author>Nissinen Jukka-Pekka</author>
  </authors>
  <commentList>
    <comment ref="S11" authorId="0" shapeId="0">
      <text>
        <r>
          <rPr>
            <sz val="9"/>
            <color indexed="81"/>
            <rFont val="Tahoma"/>
            <family val="2"/>
          </rPr>
          <t xml:space="preserve">• Taulukkoon syötetään neliötiedot rakennuspaikasta. Kattojen koot lasketaan kattopintojen vaakasuoran projektion mukaan. Kuistit ja katetut terassit jne. mukaan lukien. Laskelma tarkistaa, että syötetyt pinta-alat täsmäävät.
• Tuloksena saadaan suora viivytettävä tilavuus, jos kaikki vapaat hulevedet johdetaan viivytysrakenteeseen. Esim. viivytyssäiliöön. Toisena osana laskelmaa saadaan tilavuus, joka tulee huomioida rankkasateen sattuessa. Tilavuuksissa on huomioitu sadetapahtuman aikainen sallittu virtaama ulos. Rankkasateen aikaiselle vesimäärälle on osoitettava paikat ja järjestely, jossa vesi voi poikkeuksellisesti esim. lainehtia ja sateen aikana sekä sateen lakattua poistua hallitusti suunnitellulla tavalla ns. ylivirtaamana ylivuotoputken kautta. Maanpäällisistä altaista ja painanteista on esitettävä mitoitetut detaljipiirustukset muodostuvan tilavuuden varmistamiseksi.
</t>
        </r>
      </text>
    </comment>
    <comment ref="S29" authorId="0" shapeId="0">
      <text>
        <r>
          <rPr>
            <b/>
            <sz val="9"/>
            <color indexed="81"/>
            <rFont val="Tahoma"/>
            <family val="2"/>
          </rPr>
          <t xml:space="preserve">=vapaa vesitilavuus  kaivossa ja louheen välissä. Kokonaistilavuus =3,5 x veden tilavuus
</t>
        </r>
      </text>
    </comment>
    <comment ref="S31" authorId="0" shapeId="0">
      <text>
        <r>
          <rPr>
            <b/>
            <sz val="9"/>
            <color indexed="81"/>
            <rFont val="Tahoma"/>
            <family val="2"/>
          </rPr>
          <t>Tästä tilavuudesta voidaan vähentää kattovesien osuus, jos maaperä mahdollistaa imeytyksen</t>
        </r>
      </text>
    </comment>
    <comment ref="S40" authorId="0" shapeId="0">
      <text>
        <r>
          <rPr>
            <b/>
            <sz val="9"/>
            <color indexed="81"/>
            <rFont val="Tahoma"/>
            <family val="2"/>
          </rPr>
          <t xml:space="preserve">LVI-suunnittelija mitoittaa virtausaukon koon tälle virtaamalle.
Sisältää kaiken tontilta sallitun ulosvirtauksen.
Myös rankkasateen aikana muodostunut hulesi purkautuu tontilta tämän purkuyhteen kautta.
Poikkeuksellinen tulva johdetaan muuta suunnitelmallista reittiä pitkin.
</t>
        </r>
      </text>
    </comment>
    <comment ref="K50" authorId="0" shapeId="0">
      <text>
        <r>
          <rPr>
            <b/>
            <sz val="9"/>
            <color indexed="81"/>
            <rFont val="Tahoma"/>
            <family val="2"/>
          </rPr>
          <t>Kaavamerkinnällä, esim. "hulevesiä viivytettävä 1m³/100m² tiivistä pintaa", tarkoitetaan valuntakertoimilla korjattua kokonaispinta-alaa. Joka tapauksessa, koko tontin alueen hulevedet on huomioitava ja niiden käsittely järjestettävä lain ja asetusten mukaisesti.</t>
        </r>
      </text>
    </comment>
    <comment ref="S59" authorId="0" shapeId="0">
      <text>
        <r>
          <rPr>
            <b/>
            <sz val="9"/>
            <color indexed="81"/>
            <rFont val="Tahoma"/>
            <charset val="1"/>
          </rPr>
          <t>Rakennushankkeeseen ryhtyvän on haettava erillinen lupa / päätös, jos viivytysvaatimuksesta halutaan poiketa</t>
        </r>
      </text>
    </comment>
    <comment ref="S66" authorId="0" shapeId="0">
      <text>
        <r>
          <rPr>
            <b/>
            <sz val="9"/>
            <color indexed="81"/>
            <rFont val="Tahoma"/>
            <family val="2"/>
          </rPr>
          <t xml:space="preserve">Hulevesisuunnitelman asemapiirustuksessa tulee esittää aluevaraukset em. Kalustolle ja erottimille.
</t>
        </r>
      </text>
    </comment>
  </commentList>
</comments>
</file>

<file path=xl/sharedStrings.xml><?xml version="1.0" encoding="utf-8"?>
<sst xmlns="http://schemas.openxmlformats.org/spreadsheetml/2006/main" count="233" uniqueCount="153">
  <si>
    <t>Hulevesien hallinta- ja lähtötietolomake</t>
  </si>
  <si>
    <t>Täytetään, tallennetaan /tulostetaan ja liitetään</t>
  </si>
  <si>
    <t>rakennuslupahakemukseen</t>
  </si>
  <si>
    <t>Laskelman laatija:</t>
  </si>
  <si>
    <t>LP-</t>
  </si>
  <si>
    <t>Kunnanosa / kylä</t>
  </si>
  <si>
    <t>Kortteli / tilan nimi</t>
  </si>
  <si>
    <t>Tontti / tilan RN:o</t>
  </si>
  <si>
    <t>Rakennus-</t>
  </si>
  <si>
    <t>paikka</t>
  </si>
  <si>
    <t>Osoite</t>
  </si>
  <si>
    <t>Rakennuspaikan / tontin pinta-ala</t>
  </si>
  <si>
    <t>V</t>
  </si>
  <si>
    <t>m³</t>
  </si>
  <si>
    <t>INFO</t>
  </si>
  <si>
    <t>Tontin tiedot</t>
  </si>
  <si>
    <t>m²</t>
  </si>
  <si>
    <t>Huleveden määrä eli tilavuus määritellään kaa-</t>
  </si>
  <si>
    <t>ja hulevesi-</t>
  </si>
  <si>
    <t>Katto (pelti, tiili)</t>
  </si>
  <si>
    <t>valla V=(C * i * A * t) / 1000</t>
  </si>
  <si>
    <t>laskelma</t>
  </si>
  <si>
    <t>( C= 0.9)</t>
  </si>
  <si>
    <t>V = huleveden määrä = tilavuus m³</t>
  </si>
  <si>
    <t>pohjaksi</t>
  </si>
  <si>
    <t>Asfaltti</t>
  </si>
  <si>
    <t>C = pinnan valumakerroin</t>
  </si>
  <si>
    <t>suunnitel-</t>
  </si>
  <si>
    <r>
      <t xml:space="preserve">i = mitoitussateen intensiteetti ( </t>
    </r>
    <r>
      <rPr>
        <b/>
        <sz val="8"/>
        <color theme="1"/>
        <rFont val="Arial"/>
        <family val="2"/>
      </rPr>
      <t>150</t>
    </r>
    <r>
      <rPr>
        <sz val="8"/>
        <color theme="1"/>
        <rFont val="Arial"/>
        <family val="2"/>
      </rPr>
      <t xml:space="preserve"> L/s*ha)</t>
    </r>
  </si>
  <si>
    <t>malle</t>
  </si>
  <si>
    <t>Betoni</t>
  </si>
  <si>
    <t>A = valunta pinta-ala</t>
  </si>
  <si>
    <t>(C=0.9)</t>
  </si>
  <si>
    <t>t = mitoitussateen kesto, 10 min.</t>
  </si>
  <si>
    <t>Toteutus</t>
  </si>
  <si>
    <t>Kiveys (laatoitus)</t>
  </si>
  <si>
    <t>esitetään</t>
  </si>
  <si>
    <t>( C= 0,8)</t>
  </si>
  <si>
    <t>hulevesi-</t>
  </si>
  <si>
    <t>Nurmikivi (hulekivi)</t>
  </si>
  <si>
    <t>suunnitelmassa</t>
  </si>
  <si>
    <t>C=0.5</t>
  </si>
  <si>
    <t>ja KVV- ase-</t>
  </si>
  <si>
    <t>Sora (murske)</t>
  </si>
  <si>
    <t>mapiirrok-</t>
  </si>
  <si>
    <t>( C= 0,3)</t>
  </si>
  <si>
    <t>sessa</t>
  </si>
  <si>
    <t>Kivituhka</t>
  </si>
  <si>
    <t>(C=0.5)</t>
  </si>
  <si>
    <t>Puuterassi</t>
  </si>
  <si>
    <t>(C=0.3)</t>
  </si>
  <si>
    <t>Nurmetettu luiska / pengerrys</t>
  </si>
  <si>
    <t>Kallio</t>
  </si>
  <si>
    <t xml:space="preserve">Viivytettävä tilavuus V = </t>
  </si>
  <si>
    <t>( C= 0,9)</t>
  </si>
  <si>
    <t>Nurmikko tms. (tiivistetty kasvualusta)</t>
  </si>
  <si>
    <t>( C = 0,3)</t>
  </si>
  <si>
    <r>
      <t>Rankkasateen (</t>
    </r>
    <r>
      <rPr>
        <b/>
        <sz val="9"/>
        <color theme="1"/>
        <rFont val="Arial"/>
        <family val="2"/>
      </rPr>
      <t>167</t>
    </r>
    <r>
      <rPr>
        <sz val="9"/>
        <color theme="1"/>
        <rFont val="Arial"/>
        <family val="2"/>
      </rPr>
      <t xml:space="preserve"> L/s*ha, 30 min.)</t>
    </r>
  </si>
  <si>
    <t>Metsä (rakennettu luonnonkaltainen)</t>
  </si>
  <si>
    <t>vaatima tilavuus Vtulva=</t>
  </si>
  <si>
    <t>( C = 0,2)</t>
  </si>
  <si>
    <t>Niitty / vehreä puutarha</t>
  </si>
  <si>
    <t xml:space="preserve">Mitoitusvirtaama ulos kiinteistöltä määritellään  </t>
  </si>
  <si>
    <t>(C=0.1)</t>
  </si>
  <si>
    <t xml:space="preserve">kaavalla Vulos = (C * A * I) / 10000, jossa A = koko </t>
  </si>
  <si>
    <t>tontti ja C = 0,2 (arvo luonnontil. tontille)</t>
  </si>
  <si>
    <t>L/s</t>
  </si>
  <si>
    <t>Yhteensä</t>
  </si>
  <si>
    <t xml:space="preserve">V ulos = </t>
  </si>
  <si>
    <t>= sallittu maksimi virtaama järjestelmään</t>
  </si>
  <si>
    <t>Onko tontille tehty pohjatutkimus</t>
  </si>
  <si>
    <t>Soveltuuko</t>
  </si>
  <si>
    <t>Maaperä-</t>
  </si>
  <si>
    <t>hulevesien hallintaa varten</t>
  </si>
  <si>
    <t>Kyllä</t>
  </si>
  <si>
    <t>Ei</t>
  </si>
  <si>
    <t>maaperä imeyttämiseen</t>
  </si>
  <si>
    <t>tiedot</t>
  </si>
  <si>
    <t>Lisätietoja</t>
  </si>
  <si>
    <t>Erillinen liite</t>
  </si>
  <si>
    <t>Asemakaavassa esitetty hulevesien</t>
  </si>
  <si>
    <t>Hulevedet johdetaan hulevesi-</t>
  </si>
  <si>
    <t>Huleveden</t>
  </si>
  <si>
    <t>viivytysvaade</t>
  </si>
  <si>
    <t>viemäriin käsittelemättä</t>
  </si>
  <si>
    <t>viivytys</t>
  </si>
  <si>
    <t xml:space="preserve">Asemakaavassa edellytetty </t>
  </si>
  <si>
    <t>Hulevedet imeytetään / johdetaan</t>
  </si>
  <si>
    <t>pohjavesisuojaus</t>
  </si>
  <si>
    <t>viivytettynä hulevesiviemäriin</t>
  </si>
  <si>
    <t>Hallintarakenteet merkitty asemapiirustukseen</t>
  </si>
  <si>
    <t>tai hulevesisuunnitelmaan</t>
  </si>
  <si>
    <t>viivytettynä avo-ojaan</t>
  </si>
  <si>
    <t>Perustelut, jos hulevedet johdetaan hulevesiviemäriin / avo-ojaan käsittelemättä</t>
  </si>
  <si>
    <t>Muita lisätietoja:</t>
  </si>
  <si>
    <t>Tontilla käsitellään ulkoalueilla</t>
  </si>
  <si>
    <t>Tontin</t>
  </si>
  <si>
    <t>öljyjä tms. haitallisia aineita</t>
  </si>
  <si>
    <t>Tontilla suuri pysäköintialue</t>
  </si>
  <si>
    <t>erityis-</t>
  </si>
  <si>
    <t>käyttö</t>
  </si>
  <si>
    <t>Tontilla säilytetään työkoneita,</t>
  </si>
  <si>
    <t>Tontin ulkoalueille suunniteltu</t>
  </si>
  <si>
    <t>autoja, kalustoa, joista voi</t>
  </si>
  <si>
    <t>erottimia, sulkukaivoja tai</t>
  </si>
  <si>
    <t>valua haitallisia aineita</t>
  </si>
  <si>
    <t>muita erikoisjärjestelyjä</t>
  </si>
  <si>
    <t>Lisätietoja:</t>
  </si>
  <si>
    <t>Tontilla käytetyt huleveden hallinta-</t>
  </si>
  <si>
    <t>Mit.tilavuus</t>
  </si>
  <si>
    <t>Mit-tilavuus</t>
  </si>
  <si>
    <t>keinot</t>
  </si>
  <si>
    <t>hallinta</t>
  </si>
  <si>
    <t>- painanteet ja altaat</t>
  </si>
  <si>
    <t>- viherkatot ja imeytyskentät</t>
  </si>
  <si>
    <t>-painanteet ja altaat, joista ei johdeta</t>
  </si>
  <si>
    <t>- maanalaiset viivytysrakenteet</t>
  </si>
  <si>
    <t>ylivuotoa hulevesiviemäriin</t>
  </si>
  <si>
    <t>(Rankkasade)</t>
  </si>
  <si>
    <t>Viivytys + rankkasadetil.YHT.</t>
  </si>
  <si>
    <r>
      <t>m</t>
    </r>
    <r>
      <rPr>
        <sz val="10"/>
        <color theme="1"/>
        <rFont val="Calibri"/>
        <family val="2"/>
      </rPr>
      <t>³</t>
    </r>
  </si>
  <si>
    <t>Painanteisiin ja altaisiin luetaan:</t>
  </si>
  <si>
    <t>Kokonaistilavuus sisältää rankkasateen tulva-</t>
  </si>
  <si>
    <t>-pintavesiä johtavat viivytyspainanteet</t>
  </si>
  <si>
    <t>vesille varatun tilavuuden</t>
  </si>
  <si>
    <t>-imeyttävät viivytyspainanteet</t>
  </si>
  <si>
    <t>-Rankkasateen aikana esim. pysäköintipaikka voi</t>
  </si>
  <si>
    <t>-lammikoitumistilat</t>
  </si>
  <si>
    <t>tulvia eikä rakennukset vahingoitu</t>
  </si>
  <si>
    <t>-sadepuutarhat</t>
  </si>
  <si>
    <t>-kiinteät vesialtaat</t>
  </si>
  <si>
    <t>Painanteista, altaista tms. liitettävä mitoitetut</t>
  </si>
  <si>
    <t>detaljipiirustukset hulevesisuunnitelmaan !</t>
  </si>
  <si>
    <t xml:space="preserve">Onko tontilla kiinteistöjen yhteisiä </t>
  </si>
  <si>
    <t>Tulvareittitarkastelu tehty</t>
  </si>
  <si>
    <t>Valunta</t>
  </si>
  <si>
    <t>avo-ojia hulevesille</t>
  </si>
  <si>
    <t>(tontin alimmat kohdat, kadun /</t>
  </si>
  <si>
    <t>tontille/</t>
  </si>
  <si>
    <t>purkureitin alimmat kohdat)</t>
  </si>
  <si>
    <t>tontilta</t>
  </si>
  <si>
    <t>Onko avo-ojat ja mahdolliset rajoitteet</t>
  </si>
  <si>
    <t>huomioitu suunnittelussa</t>
  </si>
  <si>
    <t>Jos tontilla on yhteisiä hulevesiratkaisuja</t>
  </si>
  <si>
    <t>muiden tonttien kanssa, onko perustettu</t>
  </si>
  <si>
    <t>tarvittavat rasitteet ja sovittu</t>
  </si>
  <si>
    <t>Onko avo-ojien toiminta tarkistettu</t>
  </si>
  <si>
    <t>kunnossapidosta</t>
  </si>
  <si>
    <t>Muuta:</t>
  </si>
  <si>
    <t>Muuta hulevesisuunnitelmaan vaikuttavaa:</t>
  </si>
  <si>
    <t>Puhtaat hulevedet (=kattovedet) imeytykseen</t>
  </si>
  <si>
    <t>=imeytyspesän huokostilevuus</t>
  </si>
  <si>
    <t>(sis. Kattovedet, huomioitu virtaama 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</si>
</sst>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17" x14ac:knownFonts="1">
    <font>
      <sz val="10"/>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b/>
      <sz val="16"/>
      <color theme="1"/>
      <name val="Arial"/>
      <family val="2"/>
    </font>
    <font>
      <sz val="9"/>
      <color rgb="FFFF0000"/>
      <name val="Arial"/>
      <family val="2"/>
    </font>
    <font>
      <i/>
      <sz val="9"/>
      <color theme="1"/>
      <name val="Arial"/>
      <family val="2"/>
    </font>
    <font>
      <b/>
      <i/>
      <sz val="9"/>
      <color theme="1"/>
      <name val="Arial"/>
      <family val="2"/>
    </font>
    <font>
      <b/>
      <i/>
      <sz val="10"/>
      <color theme="1"/>
      <name val="Arial"/>
      <family val="2"/>
    </font>
    <font>
      <sz val="10"/>
      <color theme="1"/>
      <name val="Calibri"/>
      <family val="2"/>
    </font>
    <font>
      <sz val="10"/>
      <color rgb="FFFF0000"/>
      <name val="Arial"/>
      <family val="2"/>
    </font>
    <font>
      <b/>
      <sz val="9"/>
      <color indexed="81"/>
      <name val="Tahoma"/>
      <charset val="1"/>
    </font>
    <font>
      <sz val="9"/>
      <color indexed="81"/>
      <name val="Tahoma"/>
      <family val="2"/>
    </font>
    <font>
      <b/>
      <sz val="9"/>
      <color indexed="81"/>
      <name val="Tahoma"/>
      <family val="2"/>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0" fillId="0" borderId="1"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left"/>
    </xf>
    <xf numFmtId="0" fontId="0" fillId="0" borderId="9" xfId="0" applyBorder="1"/>
    <xf numFmtId="0" fontId="2" fillId="0" borderId="5" xfId="0" applyFont="1" applyBorder="1"/>
    <xf numFmtId="0" fontId="3" fillId="0" borderId="5" xfId="0" applyFont="1" applyBorder="1"/>
    <xf numFmtId="0" fontId="4" fillId="0" borderId="0" xfId="0" applyFont="1"/>
    <xf numFmtId="0" fontId="4" fillId="0" borderId="1" xfId="0" applyFont="1" applyBorder="1"/>
    <xf numFmtId="0" fontId="4" fillId="0" borderId="3" xfId="0" applyFont="1" applyBorder="1"/>
    <xf numFmtId="0" fontId="4" fillId="0" borderId="9" xfId="0" applyFont="1" applyBorder="1"/>
    <xf numFmtId="0" fontId="4" fillId="0" borderId="4" xfId="0" applyFont="1" applyBorder="1"/>
    <xf numFmtId="0" fontId="4" fillId="0" borderId="7" xfId="0" applyFont="1" applyBorder="1"/>
    <xf numFmtId="0" fontId="4" fillId="0" borderId="5" xfId="0" applyFont="1" applyBorder="1"/>
    <xf numFmtId="0" fontId="4" fillId="0" borderId="6" xfId="0" applyFont="1" applyBorder="1"/>
    <xf numFmtId="0" fontId="4" fillId="0" borderId="8" xfId="0" applyFont="1" applyBorder="1"/>
    <xf numFmtId="0" fontId="4" fillId="0" borderId="5" xfId="0" quotePrefix="1" applyFont="1" applyBorder="1"/>
    <xf numFmtId="0" fontId="4" fillId="0" borderId="9" xfId="0" applyFont="1" applyBorder="1" applyAlignment="1">
      <alignment horizontal="center"/>
    </xf>
    <xf numFmtId="164" fontId="0" fillId="0" borderId="1" xfId="0" applyNumberFormat="1" applyBorder="1" applyAlignment="1">
      <alignment horizontal="right"/>
    </xf>
    <xf numFmtId="0" fontId="0" fillId="0" borderId="0" xfId="0" applyAlignment="1">
      <alignment horizontal="center" vertical="center"/>
    </xf>
    <xf numFmtId="164" fontId="1" fillId="4" borderId="1" xfId="0" applyNumberFormat="1" applyFont="1" applyFill="1" applyBorder="1" applyAlignment="1">
      <alignment horizontal="right"/>
    </xf>
    <xf numFmtId="2" fontId="1" fillId="4" borderId="1" xfId="0" applyNumberFormat="1" applyFont="1" applyFill="1" applyBorder="1"/>
    <xf numFmtId="0" fontId="3" fillId="0" borderId="0" xfId="0" applyFont="1"/>
    <xf numFmtId="0" fontId="3" fillId="0" borderId="0" xfId="0" applyFont="1" applyAlignment="1">
      <alignment vertical="center"/>
    </xf>
    <xf numFmtId="0" fontId="3" fillId="0" borderId="6" xfId="0" applyFont="1" applyBorder="1"/>
    <xf numFmtId="0" fontId="1" fillId="0" borderId="5" xfId="0" applyFont="1" applyBorder="1" applyAlignment="1">
      <alignment horizontal="left"/>
    </xf>
    <xf numFmtId="0" fontId="5" fillId="0" borderId="0" xfId="0" applyFont="1"/>
    <xf numFmtId="0" fontId="1" fillId="0" borderId="0" xfId="0" applyFont="1"/>
    <xf numFmtId="0" fontId="0" fillId="0" borderId="10" xfId="0" applyBorder="1"/>
    <xf numFmtId="0" fontId="0" fillId="0" borderId="11" xfId="0" applyBorder="1"/>
    <xf numFmtId="0" fontId="1" fillId="0" borderId="1" xfId="0" quotePrefix="1" applyFont="1" applyBorder="1"/>
    <xf numFmtId="0" fontId="1" fillId="0" borderId="1" xfId="0" applyFont="1" applyBorder="1"/>
    <xf numFmtId="0" fontId="6" fillId="0" borderId="0" xfId="0" applyFont="1"/>
    <xf numFmtId="0" fontId="4" fillId="0" borderId="12" xfId="0" applyFont="1" applyBorder="1"/>
    <xf numFmtId="0" fontId="4" fillId="0" borderId="13" xfId="0" applyFont="1" applyBorder="1"/>
    <xf numFmtId="2" fontId="5" fillId="4" borderId="1" xfId="0" applyNumberFormat="1" applyFont="1" applyFill="1" applyBorder="1" applyAlignment="1">
      <alignment horizontal="right"/>
    </xf>
    <xf numFmtId="164" fontId="0" fillId="0" borderId="0" xfId="0" applyNumberFormat="1" applyAlignment="1">
      <alignment horizontal="right"/>
    </xf>
    <xf numFmtId="0" fontId="4" fillId="0" borderId="14" xfId="0" applyFont="1" applyBorder="1"/>
    <xf numFmtId="0" fontId="0" fillId="0" borderId="3" xfId="0" applyBorder="1"/>
    <xf numFmtId="0" fontId="4" fillId="0" borderId="7" xfId="0" quotePrefix="1" applyFont="1" applyBorder="1"/>
    <xf numFmtId="0" fontId="9" fillId="0" borderId="0" xfId="0" applyFont="1"/>
    <xf numFmtId="0" fontId="10" fillId="0" borderId="0" xfId="0" applyFont="1"/>
    <xf numFmtId="0" fontId="11" fillId="0" borderId="0" xfId="0" applyFont="1"/>
    <xf numFmtId="0" fontId="9" fillId="0" borderId="0" xfId="0" quotePrefix="1" applyFont="1"/>
    <xf numFmtId="0" fontId="0" fillId="0" borderId="7" xfId="0" quotePrefix="1" applyBorder="1"/>
    <xf numFmtId="0" fontId="10" fillId="0" borderId="1" xfId="0" applyFont="1" applyBorder="1"/>
    <xf numFmtId="0" fontId="0" fillId="0" borderId="14" xfId="0" applyBorder="1"/>
    <xf numFmtId="0" fontId="3" fillId="0" borderId="5" xfId="0" quotePrefix="1" applyFont="1" applyBorder="1"/>
    <xf numFmtId="0" fontId="4" fillId="2" borderId="13"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2" xfId="0" applyFont="1" applyFill="1" applyBorder="1" applyProtection="1">
      <protection locked="0"/>
    </xf>
    <xf numFmtId="0" fontId="0" fillId="3" borderId="2" xfId="0" applyFill="1" applyBorder="1" applyAlignment="1" applyProtection="1">
      <alignment horizontal="center"/>
      <protection locked="0"/>
    </xf>
    <xf numFmtId="0" fontId="0" fillId="3" borderId="0" xfId="0" applyFill="1" applyAlignment="1" applyProtection="1">
      <alignment horizontal="center"/>
      <protection locked="0"/>
    </xf>
    <xf numFmtId="0" fontId="4" fillId="3" borderId="0" xfId="0" applyFont="1" applyFill="1" applyAlignment="1" applyProtection="1">
      <alignment horizontal="center"/>
      <protection locked="0"/>
    </xf>
    <xf numFmtId="165" fontId="4" fillId="4" borderId="1" xfId="0" applyNumberFormat="1" applyFont="1" applyFill="1" applyBorder="1"/>
    <xf numFmtId="0" fontId="8" fillId="0" borderId="1" xfId="0" applyFont="1" applyBorder="1" applyAlignment="1">
      <alignment horizontal="center"/>
    </xf>
    <xf numFmtId="0" fontId="13" fillId="0" borderId="8" xfId="0" applyFont="1" applyBorder="1" applyAlignment="1">
      <alignment horizontal="center"/>
    </xf>
    <xf numFmtId="0" fontId="0" fillId="0" borderId="1" xfId="0" applyBorder="1" applyAlignment="1">
      <alignment horizontal="center"/>
    </xf>
    <xf numFmtId="0" fontId="1" fillId="0" borderId="7" xfId="0" applyFont="1" applyBorder="1"/>
    <xf numFmtId="0" fontId="0" fillId="0" borderId="9" xfId="0" applyBorder="1" applyProtection="1">
      <protection locked="0"/>
    </xf>
    <xf numFmtId="0" fontId="0" fillId="0" borderId="0" xfId="0" quotePrefix="1"/>
    <xf numFmtId="0" fontId="0" fillId="5" borderId="4" xfId="0" applyFill="1" applyBorder="1" applyAlignment="1">
      <alignment horizontal="center" vertical="center"/>
    </xf>
    <xf numFmtId="0" fontId="4" fillId="5" borderId="9" xfId="0" applyFont="1" applyFill="1" applyBorder="1" applyAlignment="1">
      <alignment horizontal="center"/>
    </xf>
    <xf numFmtId="0" fontId="0" fillId="5" borderId="6" xfId="0" applyFill="1" applyBorder="1" applyAlignment="1">
      <alignment horizontal="center" vertical="center"/>
    </xf>
    <xf numFmtId="0" fontId="4" fillId="3" borderId="7" xfId="0" applyFont="1" applyFill="1" applyBorder="1" applyAlignment="1" applyProtection="1">
      <alignment horizontal="left"/>
      <protection locked="0"/>
    </xf>
    <xf numFmtId="0" fontId="4" fillId="3" borderId="1"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0" xfId="0" applyFill="1" applyAlignment="1" applyProtection="1">
      <alignment horizontal="left"/>
      <protection locked="0"/>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8" xfId="0" applyFill="1" applyBorder="1" applyAlignment="1" applyProtection="1">
      <alignment horizontal="left"/>
      <protection locked="0"/>
    </xf>
    <xf numFmtId="0" fontId="4" fillId="3" borderId="5" xfId="0" applyFont="1" applyFill="1" applyBorder="1" applyAlignment="1" applyProtection="1">
      <alignment horizontal="left"/>
      <protection locked="0"/>
    </xf>
    <xf numFmtId="0" fontId="4" fillId="3" borderId="0" xfId="0" applyFont="1" applyFill="1" applyAlignment="1" applyProtection="1">
      <alignment horizontal="left"/>
      <protection locked="0"/>
    </xf>
    <xf numFmtId="0" fontId="4" fillId="3" borderId="6" xfId="0" applyFont="1" applyFill="1" applyBorder="1" applyAlignment="1" applyProtection="1">
      <alignment horizontal="left"/>
      <protection locked="0"/>
    </xf>
    <xf numFmtId="0" fontId="0" fillId="3" borderId="0" xfId="0" applyFill="1" applyAlignment="1" applyProtection="1">
      <alignment horizontal="center"/>
      <protection locked="0"/>
    </xf>
    <xf numFmtId="0" fontId="7" fillId="0" borderId="0" xfId="0" applyFont="1" applyAlignment="1">
      <alignment horizontal="left" vertical="center"/>
    </xf>
    <xf numFmtId="0" fontId="0" fillId="3" borderId="1" xfId="0" applyFill="1" applyBorder="1" applyAlignment="1" applyProtection="1">
      <alignment horizontal="center"/>
      <protection locked="0"/>
    </xf>
    <xf numFmtId="0" fontId="4" fillId="0" borderId="0" xfId="0" quotePrefix="1" applyFont="1"/>
    <xf numFmtId="0" fontId="0" fillId="0" borderId="0" xfId="0" applyFont="1"/>
    <xf numFmtId="0" fontId="0" fillId="5" borderId="6" xfId="0" applyFill="1" applyBorder="1" applyAlignment="1">
      <alignment horizontal="center"/>
    </xf>
    <xf numFmtId="0" fontId="0" fillId="3" borderId="2" xfId="0" applyFill="1" applyBorder="1" applyProtection="1">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173355</xdr:colOff>
      <xdr:row>3</xdr:row>
      <xdr:rowOff>55915</xdr:rowOff>
    </xdr:to>
    <xdr:pic>
      <xdr:nvPicPr>
        <xdr:cNvPr id="3" name="Kuva 2">
          <a:extLst>
            <a:ext uri="{FF2B5EF4-FFF2-40B4-BE49-F238E27FC236}">
              <a16:creationId xmlns:a16="http://schemas.microsoft.com/office/drawing/2014/main" id="{5F414532-77C5-956E-E128-A86DEF39DE6A}"/>
            </a:ext>
          </a:extLst>
        </xdr:cNvPr>
        <xdr:cNvPicPr>
          <a:picLocks noChangeAspect="1"/>
        </xdr:cNvPicPr>
      </xdr:nvPicPr>
      <xdr:blipFill>
        <a:blip xmlns:r="http://schemas.openxmlformats.org/officeDocument/2006/relationships" r:embed="rId1"/>
        <a:stretch>
          <a:fillRect/>
        </a:stretch>
      </xdr:blipFill>
      <xdr:spPr>
        <a:xfrm>
          <a:off x="1" y="0"/>
          <a:ext cx="1790699" cy="642655"/>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3"/>
  <sheetViews>
    <sheetView tabSelected="1" zoomScaleNormal="100" zoomScaleSheetLayoutView="80" workbookViewId="0">
      <selection activeCell="C112" sqref="C112:S112"/>
    </sheetView>
  </sheetViews>
  <sheetFormatPr defaultRowHeight="12.75" x14ac:dyDescent="0.2"/>
  <cols>
    <col min="1" max="1" width="9.7109375" customWidth="1"/>
    <col min="2" max="2" width="1.7109375" customWidth="1"/>
    <col min="3" max="3" width="6.5703125" customWidth="1"/>
    <col min="4" max="4" width="5.5703125" customWidth="1"/>
    <col min="5" max="5" width="4.7109375" customWidth="1"/>
    <col min="6" max="6" width="3.7109375" customWidth="1"/>
    <col min="7" max="7" width="8.7109375" customWidth="1"/>
    <col min="8" max="8" width="2.7109375" customWidth="1"/>
    <col min="9" max="9" width="4.28515625" customWidth="1"/>
    <col min="10" max="10" width="2.7109375" customWidth="1"/>
    <col min="11" max="12" width="4.7109375" customWidth="1"/>
    <col min="13" max="13" width="2.28515625" customWidth="1"/>
    <col min="14" max="15" width="8.7109375" customWidth="1"/>
    <col min="16" max="16" width="2.7109375" customWidth="1"/>
    <col min="17" max="17" width="6.7109375" customWidth="1"/>
    <col min="18" max="18" width="2.7109375" customWidth="1"/>
    <col min="19" max="19" width="8.7109375" customWidth="1"/>
  </cols>
  <sheetData>
    <row r="1" spans="1:19" ht="18" customHeight="1" x14ac:dyDescent="0.2">
      <c r="G1" s="82" t="s">
        <v>0</v>
      </c>
      <c r="H1" s="82"/>
      <c r="I1" s="82"/>
      <c r="J1" s="82"/>
      <c r="K1" s="82"/>
      <c r="L1" s="82"/>
      <c r="M1" s="82"/>
      <c r="N1" s="82"/>
      <c r="O1" s="82"/>
      <c r="P1" s="82"/>
      <c r="Q1" s="82"/>
      <c r="R1" s="82"/>
    </row>
    <row r="2" spans="1:19" ht="15" x14ac:dyDescent="0.25">
      <c r="D2" s="36"/>
      <c r="G2" t="s">
        <v>1</v>
      </c>
    </row>
    <row r="3" spans="1:19" ht="15" x14ac:dyDescent="0.25">
      <c r="D3" s="36"/>
      <c r="G3" t="s">
        <v>2</v>
      </c>
    </row>
    <row r="4" spans="1:19" ht="15" x14ac:dyDescent="0.25">
      <c r="B4" t="s">
        <v>3</v>
      </c>
      <c r="D4" s="36"/>
    </row>
    <row r="5" spans="1:19" x14ac:dyDescent="0.2">
      <c r="C5" s="76"/>
      <c r="D5" s="76"/>
      <c r="E5" s="76"/>
      <c r="F5" s="76"/>
      <c r="G5" s="76"/>
      <c r="H5" s="76"/>
      <c r="I5" s="76"/>
      <c r="J5" s="76"/>
      <c r="K5" s="76"/>
      <c r="N5" t="s">
        <v>4</v>
      </c>
      <c r="O5" s="83"/>
      <c r="P5" s="83"/>
      <c r="Q5" s="83"/>
      <c r="R5" s="83"/>
      <c r="S5" s="83"/>
    </row>
    <row r="7" spans="1:19" x14ac:dyDescent="0.2">
      <c r="A7" s="7">
        <v>1</v>
      </c>
      <c r="B7" s="2"/>
      <c r="C7" s="13" t="s">
        <v>5</v>
      </c>
      <c r="D7" s="14"/>
      <c r="E7" s="14"/>
      <c r="F7" s="8"/>
      <c r="G7" s="13" t="s">
        <v>6</v>
      </c>
      <c r="H7" s="14"/>
      <c r="I7" s="15"/>
      <c r="J7" s="13" t="s">
        <v>7</v>
      </c>
      <c r="K7" s="14"/>
      <c r="L7" s="14"/>
      <c r="M7" s="14"/>
      <c r="N7" s="14"/>
      <c r="O7" s="14"/>
      <c r="P7" s="8"/>
      <c r="Q7" s="8"/>
      <c r="R7" s="8"/>
      <c r="S7" s="2"/>
    </row>
    <row r="8" spans="1:19" x14ac:dyDescent="0.2">
      <c r="A8" s="9" t="s">
        <v>8</v>
      </c>
      <c r="B8" s="4"/>
      <c r="C8" s="75"/>
      <c r="D8" s="76"/>
      <c r="E8" s="76"/>
      <c r="F8" s="77"/>
      <c r="G8" s="75"/>
      <c r="H8" s="76"/>
      <c r="I8" s="77"/>
      <c r="J8" s="75"/>
      <c r="K8" s="76"/>
      <c r="L8" s="76"/>
      <c r="M8" s="76"/>
      <c r="N8" s="76"/>
      <c r="O8" s="76"/>
      <c r="P8" s="76"/>
      <c r="Q8" s="76"/>
      <c r="R8" s="76"/>
      <c r="S8" s="77"/>
    </row>
    <row r="9" spans="1:19" x14ac:dyDescent="0.2">
      <c r="A9" s="9" t="s">
        <v>9</v>
      </c>
      <c r="B9" s="4"/>
      <c r="C9" s="13" t="s">
        <v>10</v>
      </c>
      <c r="D9" s="14"/>
      <c r="E9" s="14"/>
      <c r="F9" s="11"/>
      <c r="G9" s="14"/>
      <c r="H9" s="14"/>
      <c r="I9" s="14"/>
      <c r="J9" s="14"/>
      <c r="K9" s="14"/>
      <c r="L9" s="14"/>
      <c r="M9" s="14"/>
      <c r="N9" s="14"/>
      <c r="O9" s="11"/>
      <c r="S9" s="4"/>
    </row>
    <row r="10" spans="1:19" x14ac:dyDescent="0.2">
      <c r="A10" s="5"/>
      <c r="B10" s="6"/>
      <c r="C10" s="69"/>
      <c r="D10" s="70"/>
      <c r="E10" s="70"/>
      <c r="F10" s="70"/>
      <c r="G10" s="70"/>
      <c r="H10" s="70"/>
      <c r="I10" s="70"/>
      <c r="J10" s="70"/>
      <c r="K10" s="70"/>
      <c r="L10" s="70"/>
      <c r="M10" s="70"/>
      <c r="N10" s="70"/>
      <c r="O10" s="70"/>
      <c r="P10" s="70"/>
      <c r="Q10" s="70"/>
      <c r="R10" s="70"/>
      <c r="S10" s="71"/>
    </row>
    <row r="11" spans="1:19" x14ac:dyDescent="0.2">
      <c r="A11" s="7">
        <v>2</v>
      </c>
      <c r="B11" s="2"/>
      <c r="C11" s="13" t="s">
        <v>11</v>
      </c>
      <c r="D11" s="14"/>
      <c r="E11" s="14"/>
      <c r="F11" s="14"/>
      <c r="G11" s="14"/>
      <c r="H11" s="14"/>
      <c r="I11" s="14"/>
      <c r="J11" s="14"/>
      <c r="K11" s="21" t="s">
        <v>12</v>
      </c>
      <c r="L11" s="21" t="s">
        <v>13</v>
      </c>
      <c r="M11" s="14"/>
      <c r="N11" s="14"/>
      <c r="O11" s="14"/>
      <c r="P11" s="8"/>
      <c r="Q11" s="8"/>
      <c r="R11" s="8"/>
      <c r="S11" s="66" t="s">
        <v>14</v>
      </c>
    </row>
    <row r="12" spans="1:19" x14ac:dyDescent="0.2">
      <c r="A12" s="9" t="s">
        <v>15</v>
      </c>
      <c r="B12" s="4"/>
      <c r="C12" s="37"/>
      <c r="D12" s="38"/>
      <c r="E12" s="38"/>
      <c r="F12" s="38"/>
      <c r="G12" s="52"/>
      <c r="H12" s="38"/>
      <c r="I12" s="38" t="s">
        <v>16</v>
      </c>
      <c r="N12" s="26" t="s">
        <v>17</v>
      </c>
      <c r="O12" s="26"/>
      <c r="P12" s="26"/>
      <c r="Q12" s="26"/>
      <c r="S12" s="18"/>
    </row>
    <row r="13" spans="1:19" x14ac:dyDescent="0.2">
      <c r="A13" s="9" t="s">
        <v>18</v>
      </c>
      <c r="B13" s="4"/>
      <c r="C13" s="17" t="s">
        <v>19</v>
      </c>
      <c r="D13" s="11"/>
      <c r="E13" s="11"/>
      <c r="F13" s="11"/>
      <c r="G13" s="11"/>
      <c r="H13" s="11"/>
      <c r="I13" s="11"/>
      <c r="N13" s="26" t="s">
        <v>20</v>
      </c>
      <c r="O13" s="26"/>
      <c r="P13" s="26"/>
      <c r="Q13" s="26"/>
      <c r="S13" s="4"/>
    </row>
    <row r="14" spans="1:19" x14ac:dyDescent="0.2">
      <c r="A14" s="9" t="s">
        <v>21</v>
      </c>
      <c r="B14" s="4"/>
      <c r="C14" s="37" t="s">
        <v>22</v>
      </c>
      <c r="D14" s="38"/>
      <c r="E14" s="38"/>
      <c r="F14" s="38"/>
      <c r="G14" s="52"/>
      <c r="H14" s="38"/>
      <c r="I14" s="38" t="s">
        <v>16</v>
      </c>
      <c r="J14" s="1"/>
      <c r="K14" s="22">
        <f>(0.9*150*(G14/1000)*60)/1000</f>
        <v>0</v>
      </c>
      <c r="L14" s="23" t="s">
        <v>13</v>
      </c>
      <c r="N14" s="26" t="s">
        <v>23</v>
      </c>
      <c r="O14" s="26"/>
      <c r="P14" s="26"/>
      <c r="Q14" s="26"/>
      <c r="S14" s="4"/>
    </row>
    <row r="15" spans="1:19" x14ac:dyDescent="0.2">
      <c r="A15" s="10" t="s">
        <v>24</v>
      </c>
      <c r="B15" s="4"/>
      <c r="C15" s="17" t="s">
        <v>25</v>
      </c>
      <c r="D15" s="11"/>
      <c r="E15" s="11"/>
      <c r="F15" s="11"/>
      <c r="G15" s="11"/>
      <c r="H15" s="11"/>
      <c r="I15" s="11"/>
      <c r="N15" s="26" t="s">
        <v>26</v>
      </c>
      <c r="O15" s="26"/>
      <c r="P15" s="26"/>
      <c r="Q15" s="26"/>
      <c r="S15" s="4"/>
    </row>
    <row r="16" spans="1:19" x14ac:dyDescent="0.2">
      <c r="A16" s="10" t="s">
        <v>27</v>
      </c>
      <c r="B16" s="4"/>
      <c r="C16" s="37" t="s">
        <v>22</v>
      </c>
      <c r="D16" s="38"/>
      <c r="E16" s="38"/>
      <c r="F16" s="38"/>
      <c r="G16" s="52"/>
      <c r="H16" s="38"/>
      <c r="I16" s="38" t="s">
        <v>16</v>
      </c>
      <c r="J16" s="1"/>
      <c r="K16" s="22">
        <f>(0.9*150*(G16/1000)*60)/1000</f>
        <v>0</v>
      </c>
      <c r="L16" s="23" t="s">
        <v>13</v>
      </c>
      <c r="N16" s="26" t="s">
        <v>28</v>
      </c>
      <c r="O16" s="26"/>
      <c r="P16" s="26"/>
      <c r="Q16" s="26"/>
      <c r="S16" s="4"/>
    </row>
    <row r="17" spans="1:19" x14ac:dyDescent="0.2">
      <c r="A17" s="10" t="s">
        <v>29</v>
      </c>
      <c r="B17" s="4"/>
      <c r="C17" s="17" t="s">
        <v>30</v>
      </c>
      <c r="D17" s="11"/>
      <c r="E17" s="11"/>
      <c r="F17" s="11"/>
      <c r="H17" s="11"/>
      <c r="I17" s="11"/>
      <c r="K17" s="40"/>
      <c r="L17" s="23"/>
      <c r="N17" s="26" t="s">
        <v>31</v>
      </c>
      <c r="O17" s="26"/>
      <c r="P17" s="26"/>
      <c r="Q17" s="26"/>
      <c r="S17" s="4"/>
    </row>
    <row r="18" spans="1:19" x14ac:dyDescent="0.2">
      <c r="A18" s="10"/>
      <c r="B18" s="4"/>
      <c r="C18" s="17" t="s">
        <v>32</v>
      </c>
      <c r="D18" s="11"/>
      <c r="E18" s="11"/>
      <c r="F18" s="11"/>
      <c r="G18" s="53"/>
      <c r="H18" s="11"/>
      <c r="I18" s="38" t="s">
        <v>16</v>
      </c>
      <c r="J18" s="1"/>
      <c r="K18" s="22">
        <f>(0.9*150*(G18/1000)*60)/1000</f>
        <v>0</v>
      </c>
      <c r="L18" s="23" t="s">
        <v>13</v>
      </c>
      <c r="N18" s="26" t="s">
        <v>33</v>
      </c>
      <c r="O18" s="26"/>
      <c r="P18" s="26"/>
      <c r="Q18" s="26"/>
      <c r="S18" s="4"/>
    </row>
    <row r="19" spans="1:19" x14ac:dyDescent="0.2">
      <c r="A19" s="10" t="s">
        <v>34</v>
      </c>
      <c r="B19" s="4"/>
      <c r="C19" s="17" t="s">
        <v>35</v>
      </c>
      <c r="D19" s="11"/>
      <c r="E19" s="11"/>
      <c r="F19" s="11"/>
      <c r="G19" s="11"/>
      <c r="H19" s="11"/>
      <c r="I19" s="11"/>
      <c r="J19" s="11"/>
      <c r="K19" s="11"/>
      <c r="M19" s="11"/>
      <c r="P19" s="26"/>
      <c r="Q19" s="26"/>
      <c r="S19" s="4"/>
    </row>
    <row r="20" spans="1:19" x14ac:dyDescent="0.2">
      <c r="A20" s="10" t="s">
        <v>36</v>
      </c>
      <c r="B20" s="4"/>
      <c r="C20" s="37" t="s">
        <v>37</v>
      </c>
      <c r="D20" s="38"/>
      <c r="E20" s="38"/>
      <c r="F20" s="38"/>
      <c r="G20" s="52"/>
      <c r="H20" s="38"/>
      <c r="I20" s="38" t="s">
        <v>16</v>
      </c>
      <c r="J20" s="12"/>
      <c r="K20" s="22">
        <f>(0.8*150*(G20/1000)*60)/1000</f>
        <v>0</v>
      </c>
      <c r="L20" s="23" t="s">
        <v>13</v>
      </c>
      <c r="M20" s="11"/>
      <c r="P20" s="26"/>
      <c r="Q20" s="26"/>
      <c r="S20" s="4"/>
    </row>
    <row r="21" spans="1:19" x14ac:dyDescent="0.2">
      <c r="A21" s="10" t="s">
        <v>38</v>
      </c>
      <c r="B21" s="4"/>
      <c r="C21" s="17" t="s">
        <v>39</v>
      </c>
      <c r="D21" s="11"/>
      <c r="E21" s="11"/>
      <c r="F21" s="11"/>
      <c r="H21" s="11"/>
      <c r="I21" s="11"/>
      <c r="J21" s="11"/>
      <c r="K21" s="40"/>
      <c r="L21" s="23"/>
      <c r="M21" s="11"/>
      <c r="N21" s="26"/>
      <c r="O21" s="26"/>
      <c r="P21" s="26"/>
      <c r="Q21" s="26"/>
      <c r="S21" s="4"/>
    </row>
    <row r="22" spans="1:19" x14ac:dyDescent="0.2">
      <c r="A22" s="10" t="s">
        <v>40</v>
      </c>
      <c r="B22" s="4"/>
      <c r="C22" s="17" t="s">
        <v>41</v>
      </c>
      <c r="D22" s="11"/>
      <c r="E22" s="11"/>
      <c r="F22" s="11"/>
      <c r="G22" s="53"/>
      <c r="H22" s="11"/>
      <c r="I22" s="38" t="s">
        <v>16</v>
      </c>
      <c r="J22" s="12"/>
      <c r="K22" s="22">
        <f>(0.5*150*(G22/1000)*60)/1000</f>
        <v>0</v>
      </c>
      <c r="L22" s="23" t="s">
        <v>13</v>
      </c>
      <c r="M22" s="11"/>
      <c r="N22" s="26"/>
      <c r="O22" s="26"/>
      <c r="P22" s="26"/>
      <c r="Q22" s="26"/>
      <c r="S22" s="4"/>
    </row>
    <row r="23" spans="1:19" x14ac:dyDescent="0.2">
      <c r="A23" s="10" t="s">
        <v>42</v>
      </c>
      <c r="B23" s="4"/>
      <c r="C23" s="17" t="s">
        <v>43</v>
      </c>
      <c r="D23" s="11"/>
      <c r="E23" s="11"/>
      <c r="F23" s="11"/>
      <c r="G23" s="11"/>
      <c r="H23" s="11"/>
      <c r="I23" s="11"/>
      <c r="J23" s="11"/>
      <c r="K23" s="11"/>
      <c r="M23" s="11"/>
      <c r="S23" s="4"/>
    </row>
    <row r="24" spans="1:19" x14ac:dyDescent="0.2">
      <c r="A24" s="10" t="s">
        <v>44</v>
      </c>
      <c r="B24" s="4"/>
      <c r="C24" s="37" t="s">
        <v>45</v>
      </c>
      <c r="D24" s="38"/>
      <c r="E24" s="38"/>
      <c r="F24" s="38"/>
      <c r="G24" s="52"/>
      <c r="H24" s="38"/>
      <c r="I24" s="38" t="s">
        <v>16</v>
      </c>
      <c r="J24" s="12"/>
      <c r="K24" s="22">
        <f>(0.3*150*(G24/1000)*60)/1000</f>
        <v>0</v>
      </c>
      <c r="L24" s="23" t="s">
        <v>13</v>
      </c>
      <c r="M24" s="11"/>
      <c r="P24" s="31"/>
      <c r="S24" s="4"/>
    </row>
    <row r="25" spans="1:19" x14ac:dyDescent="0.2">
      <c r="A25" s="10" t="s">
        <v>46</v>
      </c>
      <c r="B25" s="4"/>
      <c r="C25" s="17" t="s">
        <v>47</v>
      </c>
      <c r="D25" s="11"/>
      <c r="E25" s="11"/>
      <c r="F25" s="11"/>
      <c r="H25" s="11"/>
      <c r="I25" s="11"/>
      <c r="J25" s="11"/>
      <c r="K25" s="40"/>
      <c r="L25" s="23"/>
      <c r="M25" s="11"/>
      <c r="N25" s="30"/>
      <c r="O25" s="30"/>
      <c r="P25" s="31"/>
      <c r="S25" s="4"/>
    </row>
    <row r="26" spans="1:19" x14ac:dyDescent="0.2">
      <c r="A26" s="10"/>
      <c r="B26" s="4"/>
      <c r="C26" s="17" t="s">
        <v>48</v>
      </c>
      <c r="D26" s="11"/>
      <c r="E26" s="11"/>
      <c r="F26" s="11"/>
      <c r="G26" s="53"/>
      <c r="H26" s="11"/>
      <c r="I26" s="38" t="s">
        <v>16</v>
      </c>
      <c r="J26" s="12"/>
      <c r="K26" s="22">
        <f>(0.5*150*(G26/1000)*60)/1000</f>
        <v>0</v>
      </c>
      <c r="L26" s="23" t="s">
        <v>13</v>
      </c>
      <c r="M26" s="11"/>
      <c r="N26" s="30"/>
      <c r="O26" s="30"/>
      <c r="P26" s="31"/>
      <c r="S26" s="4"/>
    </row>
    <row r="27" spans="1:19" x14ac:dyDescent="0.2">
      <c r="A27" s="10"/>
      <c r="B27" s="4"/>
      <c r="C27" s="17" t="s">
        <v>49</v>
      </c>
      <c r="D27" s="11"/>
      <c r="E27" s="11"/>
      <c r="F27" s="11"/>
      <c r="H27" s="11"/>
      <c r="I27" s="11"/>
      <c r="J27" s="11"/>
      <c r="K27" s="40"/>
      <c r="L27" s="23"/>
      <c r="M27" s="11"/>
      <c r="N27" s="30" t="s">
        <v>150</v>
      </c>
      <c r="O27" s="30"/>
      <c r="P27" s="31"/>
      <c r="S27" s="4"/>
    </row>
    <row r="28" spans="1:19" x14ac:dyDescent="0.2">
      <c r="A28" s="10"/>
      <c r="B28" s="4"/>
      <c r="C28" s="17" t="s">
        <v>50</v>
      </c>
      <c r="D28" s="11"/>
      <c r="E28" s="11"/>
      <c r="F28" s="11"/>
      <c r="G28" s="53"/>
      <c r="H28" s="11"/>
      <c r="I28" s="38" t="s">
        <v>16</v>
      </c>
      <c r="J28" s="12"/>
      <c r="K28" s="22">
        <f>(0.3*150*(G28/1000)*60)/1000</f>
        <v>0</v>
      </c>
      <c r="L28" s="23" t="s">
        <v>13</v>
      </c>
      <c r="M28" s="11"/>
      <c r="N28" s="84" t="s">
        <v>151</v>
      </c>
      <c r="O28" s="11"/>
      <c r="P28" s="85"/>
      <c r="Q28" s="85"/>
      <c r="S28" s="4"/>
    </row>
    <row r="29" spans="1:19" x14ac:dyDescent="0.2">
      <c r="A29" s="10"/>
      <c r="B29" s="4"/>
      <c r="C29" s="17" t="s">
        <v>51</v>
      </c>
      <c r="D29" s="11"/>
      <c r="E29" s="11"/>
      <c r="F29" s="11"/>
      <c r="H29" s="11"/>
      <c r="I29" s="11"/>
      <c r="J29" s="11"/>
      <c r="K29" s="40"/>
      <c r="L29" s="23"/>
      <c r="M29" s="11"/>
      <c r="N29" s="30"/>
      <c r="O29" s="30"/>
      <c r="P29" s="31"/>
      <c r="Q29" s="25">
        <f>K14</f>
        <v>0</v>
      </c>
      <c r="R29" s="31" t="s">
        <v>13</v>
      </c>
      <c r="S29" s="86" t="s">
        <v>14</v>
      </c>
    </row>
    <row r="30" spans="1:19" x14ac:dyDescent="0.2">
      <c r="A30" s="10"/>
      <c r="B30" s="4"/>
      <c r="C30" s="17" t="s">
        <v>48</v>
      </c>
      <c r="D30" s="11"/>
      <c r="E30" s="11"/>
      <c r="F30" s="11"/>
      <c r="G30" s="53"/>
      <c r="H30" s="11"/>
      <c r="I30" s="38" t="s">
        <v>16</v>
      </c>
      <c r="J30" s="12"/>
      <c r="K30" s="22">
        <f>(0.5*150*(G30/1000)*60)/1000</f>
        <v>0</v>
      </c>
      <c r="L30" s="23" t="s">
        <v>13</v>
      </c>
      <c r="M30" s="11"/>
      <c r="N30" s="30"/>
      <c r="O30" s="30"/>
      <c r="P30" s="31"/>
      <c r="S30" s="4"/>
    </row>
    <row r="31" spans="1:19" x14ac:dyDescent="0.2">
      <c r="A31" s="3"/>
      <c r="B31" s="4"/>
      <c r="C31" s="17" t="s">
        <v>52</v>
      </c>
      <c r="D31" s="11"/>
      <c r="E31" s="11"/>
      <c r="F31" s="11"/>
      <c r="G31" s="11"/>
      <c r="H31" s="11"/>
      <c r="I31" s="11"/>
      <c r="J31" s="11"/>
      <c r="K31" s="11"/>
      <c r="M31" s="11"/>
      <c r="N31" s="30" t="s">
        <v>53</v>
      </c>
      <c r="O31" s="30"/>
      <c r="P31" s="11"/>
      <c r="Q31" s="25">
        <f>(K14+K16+K18+K20+K22+K24+K26+K28+K30+K32+K34+K36+K38)-(0.2*150*(G12/1000)*60/1000)</f>
        <v>0</v>
      </c>
      <c r="R31" s="31" t="s">
        <v>13</v>
      </c>
      <c r="S31" s="68" t="s">
        <v>14</v>
      </c>
    </row>
    <row r="32" spans="1:19" x14ac:dyDescent="0.2">
      <c r="A32" s="3"/>
      <c r="B32" s="4"/>
      <c r="C32" s="37" t="s">
        <v>54</v>
      </c>
      <c r="D32" s="38"/>
      <c r="E32" s="38"/>
      <c r="F32" s="38"/>
      <c r="G32" s="52"/>
      <c r="H32" s="38"/>
      <c r="I32" s="38" t="s">
        <v>16</v>
      </c>
      <c r="J32" s="12"/>
      <c r="K32" s="22">
        <f>(0.9*150*(G32/1000)*60)/1000</f>
        <v>0</v>
      </c>
      <c r="L32" s="23" t="s">
        <v>13</v>
      </c>
      <c r="M32" s="11"/>
      <c r="N32" t="s">
        <v>152</v>
      </c>
      <c r="P32" s="11"/>
      <c r="Q32" s="11"/>
      <c r="R32" s="11"/>
      <c r="S32" s="28"/>
    </row>
    <row r="33" spans="1:19" x14ac:dyDescent="0.2">
      <c r="A33" s="3"/>
      <c r="B33" s="4"/>
      <c r="C33" s="17" t="s">
        <v>55</v>
      </c>
      <c r="D33" s="11"/>
      <c r="E33" s="11"/>
      <c r="F33" s="11"/>
      <c r="G33" s="11"/>
      <c r="H33" s="11"/>
      <c r="I33" s="11"/>
      <c r="J33" s="11"/>
      <c r="K33" s="11"/>
      <c r="M33" s="11"/>
      <c r="P33" s="11"/>
      <c r="S33" s="28"/>
    </row>
    <row r="34" spans="1:19" x14ac:dyDescent="0.2">
      <c r="A34" s="3"/>
      <c r="B34" s="4"/>
      <c r="C34" s="37" t="s">
        <v>56</v>
      </c>
      <c r="D34" s="38"/>
      <c r="E34" s="38"/>
      <c r="F34" s="38"/>
      <c r="G34" s="52"/>
      <c r="H34" s="38"/>
      <c r="I34" s="38" t="s">
        <v>16</v>
      </c>
      <c r="J34" s="12"/>
      <c r="K34" s="22">
        <f>(0.3*150*(G34/1000)*60)/1000</f>
        <v>0</v>
      </c>
      <c r="L34" s="23" t="s">
        <v>13</v>
      </c>
      <c r="M34" s="11"/>
      <c r="N34" s="11" t="s">
        <v>57</v>
      </c>
      <c r="O34" s="11"/>
      <c r="S34" s="4"/>
    </row>
    <row r="35" spans="1:19" x14ac:dyDescent="0.2">
      <c r="A35" s="3"/>
      <c r="B35" s="4"/>
      <c r="C35" s="17" t="s">
        <v>58</v>
      </c>
      <c r="D35" s="11"/>
      <c r="E35" s="11"/>
      <c r="F35" s="11"/>
      <c r="G35" s="11"/>
      <c r="H35" s="11"/>
      <c r="I35" s="11"/>
      <c r="J35" s="11"/>
      <c r="K35" s="11"/>
      <c r="M35" s="11"/>
      <c r="N35" s="11" t="s">
        <v>59</v>
      </c>
      <c r="O35" s="11"/>
      <c r="P35" s="26"/>
      <c r="Q35" s="39">
        <f>(((0.9*167*(G14/1000)*180)/1000)+((0.9*167*(G16/1000*180)/1000)+((0.9*167*(G18/1000*180)/1000)+((0.8*167*(G20/1000)*180)/1000)+((0.5*167*(G22/1000)*180)/1000)+((0.3*167*(G24/1000)*180)/1000)+((0.6*167*(G26/1000)*180)/1000)+((0.3*167*(G28/1000)*180)/1000)+((0.5*167*(G30/1000)*180)/1000)+((0.9*167*(G32/1000)*180)/1000)+((0.3*167*(G34/1000)*180)/1000)+((0.2*167*(G36/1000)*180)/1000)+((0.1*167*(G38/1000)*180)/1000))-Q31)-((Q40*1200)/1000))</f>
        <v>0</v>
      </c>
      <c r="R35" s="30" t="s">
        <v>13</v>
      </c>
      <c r="S35" s="28"/>
    </row>
    <row r="36" spans="1:19" x14ac:dyDescent="0.2">
      <c r="A36" s="3"/>
      <c r="B36" s="4"/>
      <c r="C36" s="37" t="s">
        <v>60</v>
      </c>
      <c r="D36" s="38"/>
      <c r="E36" s="38"/>
      <c r="F36" s="38"/>
      <c r="G36" s="52"/>
      <c r="H36" s="38"/>
      <c r="I36" s="38" t="s">
        <v>16</v>
      </c>
      <c r="J36" s="12"/>
      <c r="K36" s="22">
        <f>(0.2*150*(G36/1000)*60)/1000</f>
        <v>0</v>
      </c>
      <c r="L36" s="23" t="s">
        <v>13</v>
      </c>
      <c r="M36" s="11"/>
      <c r="P36" s="26"/>
      <c r="Q36" s="11"/>
      <c r="R36" s="11"/>
      <c r="S36" s="4"/>
    </row>
    <row r="37" spans="1:19" x14ac:dyDescent="0.2">
      <c r="A37" s="10"/>
      <c r="B37" s="4"/>
      <c r="C37" s="17" t="s">
        <v>61</v>
      </c>
      <c r="D37" s="11"/>
      <c r="E37" s="11"/>
      <c r="F37" s="11"/>
      <c r="H37" s="11"/>
      <c r="I37" s="11"/>
      <c r="J37" s="11"/>
      <c r="K37" s="40"/>
      <c r="L37" s="23"/>
      <c r="M37" s="11"/>
      <c r="N37" s="27" t="s">
        <v>62</v>
      </c>
      <c r="O37" s="27"/>
      <c r="P37" s="26"/>
      <c r="Q37" s="11"/>
      <c r="R37" s="11"/>
      <c r="S37" s="4"/>
    </row>
    <row r="38" spans="1:19" x14ac:dyDescent="0.2">
      <c r="A38" s="10"/>
      <c r="B38" s="4"/>
      <c r="C38" s="17" t="s">
        <v>63</v>
      </c>
      <c r="D38" s="11"/>
      <c r="E38" s="11"/>
      <c r="F38" s="11"/>
      <c r="G38" s="53"/>
      <c r="H38" s="11"/>
      <c r="I38" s="38" t="s">
        <v>16</v>
      </c>
      <c r="J38" s="12"/>
      <c r="K38" s="22">
        <f>(0.1*150*(G38/1000)*60)/1000</f>
        <v>0</v>
      </c>
      <c r="L38" s="23" t="s">
        <v>13</v>
      </c>
      <c r="M38" s="11"/>
      <c r="N38" s="26" t="s">
        <v>64</v>
      </c>
      <c r="O38" s="26"/>
      <c r="P38" s="26"/>
      <c r="Q38" s="11"/>
      <c r="R38" s="11"/>
      <c r="S38" s="4"/>
    </row>
    <row r="39" spans="1:19" x14ac:dyDescent="0.2">
      <c r="A39" s="3"/>
      <c r="B39" s="4"/>
      <c r="C39" s="10"/>
      <c r="D39" s="11"/>
      <c r="E39" s="11"/>
      <c r="F39" s="11"/>
      <c r="N39" s="26" t="s">
        <v>65</v>
      </c>
      <c r="O39" s="26"/>
      <c r="P39" s="26"/>
      <c r="R39" t="s">
        <v>66</v>
      </c>
      <c r="S39" s="4"/>
    </row>
    <row r="40" spans="1:19" x14ac:dyDescent="0.2">
      <c r="A40" s="3"/>
      <c r="B40" s="4"/>
      <c r="C40" s="10"/>
      <c r="D40" s="11"/>
      <c r="E40" s="11" t="s">
        <v>67</v>
      </c>
      <c r="F40" s="11"/>
      <c r="G40" s="62">
        <f>G14+G16+G18+G20+G22+G24+G26+G28+G30+G32+G34+G36+G38</f>
        <v>0</v>
      </c>
      <c r="I40" s="11" t="s">
        <v>16</v>
      </c>
      <c r="K40" s="60" t="str">
        <f>IF(G12&lt;G40, "Virhe", IF(G12&gt;G40, "virhe", "OK"))</f>
        <v>OK</v>
      </c>
      <c r="N40" s="30" t="s">
        <v>68</v>
      </c>
      <c r="O40" s="30"/>
      <c r="Q40" s="24">
        <f>(0.2*G12*150)/10000</f>
        <v>0</v>
      </c>
      <c r="R40" t="s">
        <v>66</v>
      </c>
      <c r="S40" s="86" t="s">
        <v>14</v>
      </c>
    </row>
    <row r="41" spans="1:19" x14ac:dyDescent="0.2">
      <c r="A41" s="5"/>
      <c r="B41" s="6"/>
      <c r="C41" s="16"/>
      <c r="D41" s="12"/>
      <c r="E41" s="12"/>
      <c r="F41" s="12"/>
      <c r="G41" s="1"/>
      <c r="H41" s="12"/>
      <c r="I41" s="12"/>
      <c r="J41" s="12"/>
      <c r="K41" s="12"/>
      <c r="L41" s="12"/>
      <c r="M41" s="12"/>
      <c r="N41" s="34" t="s">
        <v>69</v>
      </c>
      <c r="O41" s="34"/>
      <c r="P41" s="35"/>
      <c r="Q41" s="35"/>
      <c r="R41" s="35"/>
      <c r="S41" s="6"/>
    </row>
    <row r="42" spans="1:19" ht="4.9000000000000004" customHeight="1" x14ac:dyDescent="0.2">
      <c r="A42" s="32"/>
      <c r="B42" s="33"/>
      <c r="C42" s="11"/>
      <c r="D42" s="11"/>
      <c r="E42" s="11"/>
      <c r="F42" s="11"/>
      <c r="G42" s="11"/>
      <c r="H42" s="11"/>
      <c r="I42" s="11"/>
      <c r="J42" s="11"/>
      <c r="K42" s="11"/>
      <c r="L42" s="11"/>
      <c r="M42" s="11"/>
      <c r="N42" s="11"/>
      <c r="O42" s="11"/>
      <c r="S42" s="4"/>
    </row>
    <row r="43" spans="1:19" x14ac:dyDescent="0.2">
      <c r="A43" s="29">
        <v>3</v>
      </c>
      <c r="B43" s="4"/>
      <c r="C43" s="13" t="s">
        <v>70</v>
      </c>
      <c r="D43" s="14"/>
      <c r="E43" s="14"/>
      <c r="F43" s="14"/>
      <c r="G43" s="14"/>
      <c r="H43" s="14"/>
      <c r="I43" s="14"/>
      <c r="J43" s="14"/>
      <c r="K43" s="14"/>
      <c r="L43" s="13" t="s">
        <v>71</v>
      </c>
      <c r="M43" s="14"/>
      <c r="N43" s="8"/>
      <c r="O43" s="8"/>
      <c r="P43" s="8"/>
      <c r="Q43" s="8"/>
      <c r="R43" s="8"/>
      <c r="S43" s="2"/>
    </row>
    <row r="44" spans="1:19" x14ac:dyDescent="0.2">
      <c r="A44" s="9" t="s">
        <v>72</v>
      </c>
      <c r="B44" s="4"/>
      <c r="C44" s="17" t="s">
        <v>73</v>
      </c>
      <c r="D44" s="11"/>
      <c r="E44" s="11"/>
      <c r="F44" s="11"/>
      <c r="G44" s="11"/>
      <c r="H44" s="54"/>
      <c r="I44" s="11" t="s">
        <v>74</v>
      </c>
      <c r="J44" s="55"/>
      <c r="K44" s="11" t="s">
        <v>75</v>
      </c>
      <c r="L44" s="17" t="s">
        <v>76</v>
      </c>
      <c r="M44" s="11"/>
      <c r="N44" s="11"/>
      <c r="O44" s="11"/>
      <c r="P44" s="54"/>
      <c r="Q44" s="11" t="s">
        <v>74</v>
      </c>
      <c r="R44" s="54"/>
      <c r="S44" s="18" t="s">
        <v>75</v>
      </c>
    </row>
    <row r="45" spans="1:19" x14ac:dyDescent="0.2">
      <c r="A45" s="9" t="s">
        <v>77</v>
      </c>
      <c r="B45" s="4"/>
      <c r="C45" s="16"/>
      <c r="D45" s="12"/>
      <c r="E45" s="12"/>
      <c r="F45" s="12"/>
      <c r="G45" s="12"/>
      <c r="H45" s="12"/>
      <c r="I45" s="12"/>
      <c r="J45" s="12"/>
      <c r="K45" s="12"/>
      <c r="L45" s="5"/>
      <c r="M45" s="1"/>
      <c r="N45" s="1"/>
      <c r="O45" s="1"/>
      <c r="P45" s="1"/>
      <c r="Q45" s="1"/>
      <c r="R45" s="1"/>
      <c r="S45" s="6"/>
    </row>
    <row r="46" spans="1:19" x14ac:dyDescent="0.2">
      <c r="A46" s="3"/>
      <c r="B46" s="4"/>
      <c r="C46" t="s">
        <v>78</v>
      </c>
      <c r="M46" s="11"/>
      <c r="S46" s="4"/>
    </row>
    <row r="47" spans="1:19" x14ac:dyDescent="0.2">
      <c r="A47" s="3"/>
      <c r="B47" s="4"/>
      <c r="C47" s="72"/>
      <c r="D47" s="73"/>
      <c r="E47" s="73"/>
      <c r="F47" s="73"/>
      <c r="G47" s="73"/>
      <c r="H47" s="73"/>
      <c r="I47" s="73"/>
      <c r="J47" s="73"/>
      <c r="K47" s="73"/>
      <c r="L47" s="73"/>
      <c r="M47" s="73"/>
      <c r="N47" s="73"/>
      <c r="O47" s="73"/>
      <c r="P47" s="73"/>
      <c r="Q47" s="73"/>
      <c r="R47" s="73"/>
      <c r="S47" s="74"/>
    </row>
    <row r="48" spans="1:19" x14ac:dyDescent="0.2">
      <c r="A48" s="5"/>
      <c r="B48" s="6"/>
      <c r="C48" s="16"/>
      <c r="D48" s="12"/>
      <c r="E48" s="12"/>
      <c r="F48" s="12"/>
      <c r="G48" s="12"/>
      <c r="H48" s="12"/>
      <c r="I48" s="12"/>
      <c r="J48" s="12"/>
      <c r="K48" s="12"/>
      <c r="L48" s="1"/>
      <c r="M48" s="12"/>
      <c r="N48" s="1" t="s">
        <v>79</v>
      </c>
      <c r="O48" s="1"/>
      <c r="P48" s="87"/>
      <c r="Q48" s="1"/>
      <c r="R48" s="1"/>
      <c r="S48" s="6"/>
    </row>
    <row r="49" spans="1:19" ht="4.9000000000000004" customHeight="1" x14ac:dyDescent="0.2">
      <c r="A49" s="32"/>
      <c r="B49" s="33"/>
      <c r="C49" s="11"/>
      <c r="D49" s="11"/>
      <c r="E49" s="11"/>
      <c r="F49" s="11"/>
      <c r="G49" s="11"/>
      <c r="H49" s="11"/>
      <c r="I49" s="11"/>
      <c r="J49" s="11"/>
      <c r="K49" s="11"/>
      <c r="L49" s="41"/>
      <c r="M49" s="41"/>
      <c r="N49" s="41"/>
      <c r="O49" s="41"/>
      <c r="P49" s="50"/>
      <c r="Q49" s="50"/>
      <c r="R49" s="50"/>
      <c r="S49" s="33"/>
    </row>
    <row r="50" spans="1:19" ht="12" customHeight="1" x14ac:dyDescent="0.2">
      <c r="A50" s="7">
        <v>4</v>
      </c>
      <c r="B50" s="2"/>
      <c r="C50" s="13" t="s">
        <v>80</v>
      </c>
      <c r="D50" s="14"/>
      <c r="E50" s="14"/>
      <c r="F50" s="14"/>
      <c r="G50" s="14"/>
      <c r="H50" s="14"/>
      <c r="I50" s="14"/>
      <c r="J50" s="14"/>
      <c r="K50" s="67" t="s">
        <v>14</v>
      </c>
      <c r="L50" s="17" t="s">
        <v>81</v>
      </c>
      <c r="M50" s="11"/>
      <c r="N50" s="11"/>
      <c r="O50" s="11"/>
      <c r="S50" s="18"/>
    </row>
    <row r="51" spans="1:19" ht="12" customHeight="1" x14ac:dyDescent="0.2">
      <c r="A51" s="9" t="s">
        <v>82</v>
      </c>
      <c r="B51" s="4"/>
      <c r="C51" s="17" t="s">
        <v>83</v>
      </c>
      <c r="D51" s="11"/>
      <c r="E51" s="11"/>
      <c r="F51" s="11"/>
      <c r="G51" s="11"/>
      <c r="H51" s="54"/>
      <c r="I51" s="11" t="s">
        <v>74</v>
      </c>
      <c r="J51" s="54"/>
      <c r="K51" s="11" t="s">
        <v>75</v>
      </c>
      <c r="L51" s="17" t="s">
        <v>84</v>
      </c>
      <c r="M51" s="11"/>
      <c r="N51" s="11"/>
      <c r="O51" s="11"/>
      <c r="P51" s="56"/>
      <c r="Q51" s="11" t="s">
        <v>74</v>
      </c>
      <c r="R51" s="56"/>
      <c r="S51" s="18" t="s">
        <v>75</v>
      </c>
    </row>
    <row r="52" spans="1:19" ht="12" customHeight="1" x14ac:dyDescent="0.2">
      <c r="A52" s="9" t="s">
        <v>85</v>
      </c>
      <c r="B52" s="4"/>
      <c r="C52" s="17"/>
      <c r="D52" s="11"/>
      <c r="E52" s="11"/>
      <c r="F52" s="11"/>
      <c r="G52" s="11"/>
      <c r="H52" s="11"/>
      <c r="I52" s="11"/>
      <c r="J52" s="11"/>
      <c r="K52" s="11"/>
      <c r="L52" s="3"/>
      <c r="S52" s="4"/>
    </row>
    <row r="53" spans="1:19" ht="12" customHeight="1" x14ac:dyDescent="0.2">
      <c r="A53" s="3"/>
      <c r="B53" s="4"/>
      <c r="C53" s="17" t="s">
        <v>86</v>
      </c>
      <c r="D53" s="11"/>
      <c r="E53" s="11"/>
      <c r="F53" s="11"/>
      <c r="G53" s="11"/>
      <c r="H53" s="11"/>
      <c r="I53" s="11"/>
      <c r="J53" s="11"/>
      <c r="K53" s="11"/>
      <c r="L53" s="3" t="s">
        <v>87</v>
      </c>
      <c r="S53" s="4"/>
    </row>
    <row r="54" spans="1:19" ht="12" customHeight="1" x14ac:dyDescent="0.2">
      <c r="A54" s="3"/>
      <c r="B54" s="4"/>
      <c r="C54" s="17" t="s">
        <v>88</v>
      </c>
      <c r="D54" s="11"/>
      <c r="E54" s="11"/>
      <c r="F54" s="11"/>
      <c r="G54" s="11"/>
      <c r="H54" s="54"/>
      <c r="I54" s="11" t="s">
        <v>74</v>
      </c>
      <c r="J54" s="54"/>
      <c r="K54" s="11" t="s">
        <v>75</v>
      </c>
      <c r="L54" s="17" t="s">
        <v>89</v>
      </c>
      <c r="M54" s="11"/>
      <c r="N54" s="11"/>
      <c r="O54" s="11"/>
      <c r="P54" s="56"/>
      <c r="Q54" s="11" t="s">
        <v>74</v>
      </c>
      <c r="R54" s="56"/>
      <c r="S54" s="18" t="s">
        <v>75</v>
      </c>
    </row>
    <row r="55" spans="1:19" ht="12" customHeight="1" x14ac:dyDescent="0.2">
      <c r="A55" s="3"/>
      <c r="B55" s="4"/>
      <c r="C55" s="17"/>
      <c r="D55" s="11"/>
      <c r="E55" s="11"/>
      <c r="F55" s="11"/>
      <c r="G55" s="11"/>
      <c r="H55" s="11"/>
      <c r="I55" s="11"/>
      <c r="J55" s="11"/>
      <c r="K55" s="11"/>
      <c r="L55" s="17"/>
      <c r="M55" s="11"/>
      <c r="N55" s="11"/>
      <c r="O55" s="11"/>
      <c r="S55" s="18"/>
    </row>
    <row r="56" spans="1:19" ht="12" customHeight="1" x14ac:dyDescent="0.2">
      <c r="A56" s="3"/>
      <c r="B56" s="4"/>
      <c r="C56" s="17" t="s">
        <v>90</v>
      </c>
      <c r="D56" s="11"/>
      <c r="E56" s="11"/>
      <c r="F56" s="11"/>
      <c r="G56" s="11"/>
      <c r="H56" s="11"/>
      <c r="I56" s="11"/>
      <c r="J56" s="11"/>
      <c r="K56" s="11"/>
      <c r="L56" s="17" t="s">
        <v>87</v>
      </c>
      <c r="M56" s="11"/>
      <c r="N56" s="11"/>
      <c r="O56" s="11"/>
      <c r="S56" s="18"/>
    </row>
    <row r="57" spans="1:19" ht="12" customHeight="1" x14ac:dyDescent="0.2">
      <c r="A57" s="3"/>
      <c r="B57" s="4"/>
      <c r="C57" s="17" t="s">
        <v>91</v>
      </c>
      <c r="D57" s="11"/>
      <c r="E57" s="11"/>
      <c r="F57" s="11"/>
      <c r="G57" s="11"/>
      <c r="H57" s="54"/>
      <c r="I57" s="11" t="s">
        <v>74</v>
      </c>
      <c r="J57" s="54"/>
      <c r="K57" s="11" t="s">
        <v>75</v>
      </c>
      <c r="L57" s="17" t="s">
        <v>92</v>
      </c>
      <c r="M57" s="11"/>
      <c r="N57" s="11"/>
      <c r="O57" s="11"/>
      <c r="P57" s="56"/>
      <c r="Q57" s="11" t="s">
        <v>74</v>
      </c>
      <c r="R57" s="56"/>
      <c r="S57" s="18" t="s">
        <v>75</v>
      </c>
    </row>
    <row r="58" spans="1:19" ht="12" customHeight="1" x14ac:dyDescent="0.2">
      <c r="A58" s="3"/>
      <c r="B58" s="4"/>
      <c r="C58" s="12"/>
      <c r="D58" s="12"/>
      <c r="E58" s="12"/>
      <c r="F58" s="12"/>
      <c r="G58" s="12"/>
      <c r="H58" s="1"/>
      <c r="I58" s="1"/>
      <c r="J58" s="1"/>
      <c r="K58" s="12"/>
      <c r="L58" s="5"/>
      <c r="M58" s="1"/>
      <c r="N58" s="1"/>
      <c r="O58" s="1"/>
      <c r="P58" s="1"/>
      <c r="Q58" s="1"/>
      <c r="R58" s="1"/>
      <c r="S58" s="6"/>
    </row>
    <row r="59" spans="1:19" ht="15" customHeight="1" x14ac:dyDescent="0.2">
      <c r="A59" s="3"/>
      <c r="B59" s="4"/>
      <c r="C59" s="3" t="s">
        <v>93</v>
      </c>
      <c r="M59" s="11"/>
      <c r="S59" s="68" t="s">
        <v>14</v>
      </c>
    </row>
    <row r="60" spans="1:19" ht="12" customHeight="1" x14ac:dyDescent="0.2">
      <c r="A60" s="3"/>
      <c r="B60" s="4"/>
      <c r="C60" s="78"/>
      <c r="D60" s="79"/>
      <c r="E60" s="79"/>
      <c r="F60" s="79"/>
      <c r="G60" s="79"/>
      <c r="H60" s="79"/>
      <c r="I60" s="79"/>
      <c r="J60" s="79"/>
      <c r="K60" s="79"/>
      <c r="L60" s="79"/>
      <c r="M60" s="79"/>
      <c r="N60" s="79"/>
      <c r="O60" s="79"/>
      <c r="P60" s="79"/>
      <c r="Q60" s="79"/>
      <c r="R60" s="79"/>
      <c r="S60" s="80"/>
    </row>
    <row r="61" spans="1:19" ht="12" customHeight="1" x14ac:dyDescent="0.2">
      <c r="A61" s="3"/>
      <c r="B61" s="4"/>
      <c r="M61" s="11"/>
      <c r="N61" s="65" t="s">
        <v>79</v>
      </c>
      <c r="P61" s="87"/>
      <c r="S61" s="4"/>
    </row>
    <row r="62" spans="1:19" ht="12" customHeight="1" x14ac:dyDescent="0.2">
      <c r="A62" s="3"/>
      <c r="B62" s="4"/>
      <c r="C62" t="s">
        <v>94</v>
      </c>
      <c r="M62" s="11"/>
      <c r="S62" s="4"/>
    </row>
    <row r="63" spans="1:19" ht="12" customHeight="1" x14ac:dyDescent="0.2">
      <c r="A63" s="3"/>
      <c r="B63" s="4"/>
      <c r="C63" s="72"/>
      <c r="D63" s="73"/>
      <c r="E63" s="73"/>
      <c r="F63" s="73"/>
      <c r="G63" s="73"/>
      <c r="H63" s="73"/>
      <c r="I63" s="73"/>
      <c r="J63" s="73"/>
      <c r="K63" s="73"/>
      <c r="L63" s="73"/>
      <c r="M63" s="73"/>
      <c r="N63" s="73"/>
      <c r="O63" s="73"/>
      <c r="P63" s="73"/>
      <c r="Q63" s="73"/>
      <c r="R63" s="73"/>
      <c r="S63" s="74"/>
    </row>
    <row r="64" spans="1:19" ht="12" customHeight="1" x14ac:dyDescent="0.2">
      <c r="A64" s="5"/>
      <c r="B64" s="6"/>
      <c r="C64" s="16"/>
      <c r="D64" s="12"/>
      <c r="E64" s="12"/>
      <c r="F64" s="12"/>
      <c r="G64" s="12"/>
      <c r="H64" s="12"/>
      <c r="I64" s="12"/>
      <c r="J64" s="12"/>
      <c r="K64" s="12"/>
      <c r="L64" s="1"/>
      <c r="M64" s="12"/>
      <c r="N64" s="1" t="s">
        <v>79</v>
      </c>
      <c r="O64" s="1"/>
      <c r="P64" s="87"/>
      <c r="Q64" s="1"/>
      <c r="R64" s="1"/>
      <c r="S64" s="6"/>
    </row>
    <row r="65" spans="1:19" ht="4.9000000000000004" customHeight="1" x14ac:dyDescent="0.2">
      <c r="A65" s="32"/>
      <c r="B65" s="33"/>
      <c r="C65" s="11"/>
      <c r="D65" s="11"/>
      <c r="E65" s="11"/>
      <c r="F65" s="11"/>
      <c r="G65" s="11"/>
      <c r="H65" s="11"/>
      <c r="I65" s="11"/>
      <c r="J65" s="11"/>
      <c r="L65" s="11"/>
      <c r="M65" s="11"/>
      <c r="N65" s="11"/>
      <c r="O65" s="11"/>
      <c r="S65" s="4"/>
    </row>
    <row r="66" spans="1:19" ht="12" customHeight="1" x14ac:dyDescent="0.2">
      <c r="A66" s="7">
        <v>5</v>
      </c>
      <c r="B66" s="2"/>
      <c r="C66" s="13" t="s">
        <v>95</v>
      </c>
      <c r="D66" s="14"/>
      <c r="E66" s="14"/>
      <c r="F66" s="14"/>
      <c r="G66" s="14"/>
      <c r="H66" s="14"/>
      <c r="I66" s="14"/>
      <c r="J66" s="14"/>
      <c r="K66" s="8"/>
      <c r="L66" s="42"/>
      <c r="M66" s="8"/>
      <c r="N66" s="8"/>
      <c r="O66" s="8"/>
      <c r="P66" s="8"/>
      <c r="Q66" s="8"/>
      <c r="R66" s="8"/>
      <c r="S66" s="66" t="s">
        <v>14</v>
      </c>
    </row>
    <row r="67" spans="1:19" ht="12" customHeight="1" x14ac:dyDescent="0.2">
      <c r="A67" s="9" t="s">
        <v>96</v>
      </c>
      <c r="B67" s="4"/>
      <c r="C67" s="11" t="s">
        <v>97</v>
      </c>
      <c r="D67" s="11"/>
      <c r="E67" s="11"/>
      <c r="F67" s="11"/>
      <c r="G67" s="11"/>
      <c r="H67" s="54"/>
      <c r="I67" s="11" t="s">
        <v>74</v>
      </c>
      <c r="J67" s="54"/>
      <c r="K67" s="18" t="s">
        <v>75</v>
      </c>
      <c r="L67" s="11" t="s">
        <v>98</v>
      </c>
      <c r="M67" s="11"/>
      <c r="N67" s="11"/>
      <c r="O67" s="11"/>
      <c r="P67" s="56"/>
      <c r="Q67" t="s">
        <v>74</v>
      </c>
      <c r="R67" s="56"/>
      <c r="S67" s="4" t="s">
        <v>75</v>
      </c>
    </row>
    <row r="68" spans="1:19" ht="12" customHeight="1" x14ac:dyDescent="0.2">
      <c r="A68" s="9" t="s">
        <v>99</v>
      </c>
      <c r="B68" s="4"/>
      <c r="C68" s="11"/>
      <c r="D68" s="11"/>
      <c r="E68" s="11"/>
      <c r="F68" s="11"/>
      <c r="G68" s="11"/>
      <c r="L68" s="17"/>
      <c r="M68" s="11"/>
      <c r="N68" s="11"/>
      <c r="O68" s="11"/>
      <c r="P68" s="11"/>
      <c r="Q68" s="11"/>
      <c r="R68" s="11"/>
      <c r="S68" s="18"/>
    </row>
    <row r="69" spans="1:19" ht="12" customHeight="1" x14ac:dyDescent="0.2">
      <c r="A69" s="9" t="s">
        <v>100</v>
      </c>
      <c r="B69" s="4"/>
      <c r="C69" s="11" t="s">
        <v>101</v>
      </c>
      <c r="D69" s="11"/>
      <c r="E69" s="11"/>
      <c r="F69" s="11"/>
      <c r="G69" s="11"/>
      <c r="H69" s="11"/>
      <c r="I69" s="11"/>
      <c r="J69" s="11"/>
      <c r="K69" s="18"/>
      <c r="L69" s="11" t="s">
        <v>102</v>
      </c>
      <c r="M69" s="11"/>
      <c r="N69" s="11"/>
      <c r="O69" s="11"/>
      <c r="P69" s="11"/>
      <c r="Q69" s="11"/>
      <c r="R69" s="11"/>
      <c r="S69" s="18"/>
    </row>
    <row r="70" spans="1:19" ht="12" customHeight="1" x14ac:dyDescent="0.2">
      <c r="A70" s="3"/>
      <c r="B70" s="4"/>
      <c r="C70" s="11" t="s">
        <v>103</v>
      </c>
      <c r="D70" s="11"/>
      <c r="E70" s="11"/>
      <c r="F70" s="11"/>
      <c r="G70" s="11"/>
      <c r="H70" s="11"/>
      <c r="I70" s="11"/>
      <c r="J70" s="11"/>
      <c r="K70" s="18"/>
      <c r="L70" s="11" t="s">
        <v>104</v>
      </c>
      <c r="M70" s="11"/>
      <c r="N70" s="11"/>
      <c r="O70" s="11"/>
      <c r="P70" s="11"/>
      <c r="Q70" s="11"/>
      <c r="R70" s="11"/>
      <c r="S70" s="18"/>
    </row>
    <row r="71" spans="1:19" ht="12" customHeight="1" x14ac:dyDescent="0.2">
      <c r="A71" s="3"/>
      <c r="B71" s="4"/>
      <c r="C71" s="11" t="s">
        <v>105</v>
      </c>
      <c r="D71" s="11"/>
      <c r="E71" s="11"/>
      <c r="F71" s="11"/>
      <c r="G71" s="11"/>
      <c r="H71" s="54"/>
      <c r="I71" s="11" t="s">
        <v>74</v>
      </c>
      <c r="J71" s="54"/>
      <c r="K71" s="18" t="s">
        <v>75</v>
      </c>
      <c r="L71" t="s">
        <v>106</v>
      </c>
      <c r="P71" s="56"/>
      <c r="Q71" t="s">
        <v>74</v>
      </c>
      <c r="R71" s="56"/>
      <c r="S71" s="4" t="s">
        <v>75</v>
      </c>
    </row>
    <row r="72" spans="1:19" ht="12" customHeight="1" x14ac:dyDescent="0.2">
      <c r="A72" s="3"/>
      <c r="B72" s="4"/>
      <c r="C72" s="5"/>
      <c r="D72" s="1"/>
      <c r="E72" s="1"/>
      <c r="F72" s="1"/>
      <c r="G72" s="1"/>
      <c r="H72" s="1"/>
      <c r="I72" s="1"/>
      <c r="J72" s="1"/>
      <c r="K72" s="1"/>
      <c r="L72" s="16"/>
      <c r="M72" s="12"/>
      <c r="N72" s="12"/>
      <c r="O72" s="12"/>
      <c r="P72" s="12"/>
      <c r="Q72" s="12"/>
      <c r="R72" s="12"/>
      <c r="S72" s="19"/>
    </row>
    <row r="73" spans="1:19" ht="12" customHeight="1" x14ac:dyDescent="0.2">
      <c r="A73" s="3"/>
      <c r="B73" s="4"/>
      <c r="C73" s="11" t="s">
        <v>107</v>
      </c>
      <c r="L73" s="11"/>
      <c r="M73" s="11"/>
      <c r="N73" s="11"/>
      <c r="O73" s="11"/>
      <c r="P73" s="11"/>
      <c r="Q73" s="11"/>
      <c r="R73" s="11"/>
      <c r="S73" s="18"/>
    </row>
    <row r="74" spans="1:19" ht="12" customHeight="1" x14ac:dyDescent="0.2">
      <c r="A74" s="3"/>
      <c r="B74" s="4"/>
      <c r="C74" s="75"/>
      <c r="D74" s="76"/>
      <c r="E74" s="76"/>
      <c r="F74" s="76"/>
      <c r="G74" s="76"/>
      <c r="H74" s="76"/>
      <c r="I74" s="76"/>
      <c r="J74" s="76"/>
      <c r="K74" s="76"/>
      <c r="L74" s="76"/>
      <c r="M74" s="76"/>
      <c r="N74" s="76"/>
      <c r="O74" s="76"/>
      <c r="P74" s="76"/>
      <c r="Q74" s="76"/>
      <c r="R74" s="76"/>
      <c r="S74" s="77"/>
    </row>
    <row r="75" spans="1:19" ht="4.9000000000000004" customHeight="1" x14ac:dyDescent="0.2">
      <c r="A75" s="32"/>
      <c r="B75" s="33"/>
      <c r="C75" s="11"/>
      <c r="D75" s="11"/>
      <c r="E75" s="11"/>
      <c r="F75" s="11"/>
      <c r="G75" s="11"/>
      <c r="H75" s="11"/>
      <c r="I75" s="11"/>
      <c r="J75" s="11"/>
      <c r="K75" s="11"/>
      <c r="L75" s="11"/>
      <c r="M75" s="11"/>
      <c r="N75" s="11"/>
      <c r="O75" s="11"/>
      <c r="S75" s="4"/>
    </row>
    <row r="76" spans="1:19" ht="12" customHeight="1" x14ac:dyDescent="0.2">
      <c r="A76" s="7">
        <v>6</v>
      </c>
      <c r="B76" s="2"/>
      <c r="C76" s="13" t="s">
        <v>108</v>
      </c>
      <c r="D76" s="14"/>
      <c r="E76" s="14"/>
      <c r="F76" s="14"/>
      <c r="G76" s="14"/>
      <c r="H76" s="14" t="s">
        <v>109</v>
      </c>
      <c r="I76" s="14"/>
      <c r="J76" s="14"/>
      <c r="K76" s="14"/>
      <c r="L76" s="13"/>
      <c r="M76" s="14"/>
      <c r="N76" s="8"/>
      <c r="O76" s="8"/>
      <c r="P76" s="8"/>
      <c r="Q76" s="14" t="s">
        <v>110</v>
      </c>
      <c r="R76" s="8"/>
      <c r="S76" s="2"/>
    </row>
    <row r="77" spans="1:19" ht="12" customHeight="1" x14ac:dyDescent="0.2">
      <c r="A77" s="9" t="s">
        <v>82</v>
      </c>
      <c r="B77" s="4"/>
      <c r="C77" s="17" t="s">
        <v>111</v>
      </c>
      <c r="D77" s="11"/>
      <c r="E77" s="11"/>
      <c r="F77" s="11"/>
      <c r="G77" s="11"/>
      <c r="H77" s="11"/>
      <c r="I77" s="11"/>
      <c r="J77" s="11"/>
      <c r="K77" s="11"/>
      <c r="L77" s="3"/>
      <c r="S77" s="4"/>
    </row>
    <row r="78" spans="1:19" ht="12" customHeight="1" x14ac:dyDescent="0.2">
      <c r="A78" s="9" t="s">
        <v>112</v>
      </c>
      <c r="B78" s="4"/>
      <c r="C78" s="20" t="s">
        <v>113</v>
      </c>
      <c r="D78" s="11"/>
      <c r="E78" s="11"/>
      <c r="F78" s="11"/>
      <c r="H78" s="81"/>
      <c r="I78" s="81"/>
      <c r="J78" s="11"/>
      <c r="K78" s="11" t="s">
        <v>13</v>
      </c>
      <c r="L78" s="20" t="s">
        <v>114</v>
      </c>
      <c r="M78" s="11"/>
      <c r="N78" s="11"/>
      <c r="Q78" s="57"/>
      <c r="R78" s="11"/>
      <c r="S78" s="18" t="s">
        <v>13</v>
      </c>
    </row>
    <row r="79" spans="1:19" ht="12" customHeight="1" x14ac:dyDescent="0.2">
      <c r="A79" s="3"/>
      <c r="B79" s="4"/>
      <c r="D79" s="11"/>
      <c r="E79" s="11"/>
      <c r="F79" s="11"/>
      <c r="G79" s="11"/>
      <c r="H79" s="11"/>
      <c r="I79" s="11"/>
      <c r="J79" s="11"/>
      <c r="K79" s="11"/>
      <c r="L79" s="20"/>
      <c r="M79" s="11"/>
      <c r="N79" s="11"/>
      <c r="R79" s="11"/>
      <c r="S79" s="18"/>
    </row>
    <row r="80" spans="1:19" ht="12" customHeight="1" x14ac:dyDescent="0.2">
      <c r="A80" s="10"/>
      <c r="B80" s="4"/>
      <c r="L80" s="20" t="s">
        <v>115</v>
      </c>
      <c r="M80" s="11"/>
      <c r="N80" s="11"/>
      <c r="R80" s="11"/>
      <c r="S80" s="18"/>
    </row>
    <row r="81" spans="1:32" ht="12" customHeight="1" x14ac:dyDescent="0.2">
      <c r="A81" s="10"/>
      <c r="B81" s="4"/>
      <c r="C81" s="20" t="s">
        <v>116</v>
      </c>
      <c r="D81" s="11"/>
      <c r="E81" s="11"/>
      <c r="F81" s="11"/>
      <c r="H81" s="81"/>
      <c r="I81" s="81"/>
      <c r="J81" s="11"/>
      <c r="K81" s="11" t="s">
        <v>13</v>
      </c>
      <c r="L81" s="20" t="s">
        <v>117</v>
      </c>
      <c r="M81" s="11"/>
      <c r="N81" s="11"/>
      <c r="O81" s="11"/>
      <c r="P81" s="11"/>
      <c r="Q81" s="58"/>
      <c r="R81" s="11"/>
      <c r="S81" s="18" t="s">
        <v>13</v>
      </c>
    </row>
    <row r="82" spans="1:32" ht="12" customHeight="1" x14ac:dyDescent="0.2">
      <c r="A82" s="10"/>
      <c r="B82" s="4"/>
      <c r="C82" s="10"/>
      <c r="D82" s="11"/>
      <c r="E82" s="11"/>
      <c r="F82" s="11"/>
      <c r="G82" s="11"/>
      <c r="H82" s="11"/>
      <c r="I82" s="11"/>
      <c r="J82" s="11"/>
      <c r="K82" s="11"/>
      <c r="L82" s="51" t="s">
        <v>118</v>
      </c>
      <c r="M82" s="11"/>
      <c r="N82" s="11"/>
      <c r="O82" s="11"/>
      <c r="P82" s="11"/>
      <c r="R82" s="11"/>
      <c r="S82" s="18"/>
    </row>
    <row r="83" spans="1:32" ht="12" customHeight="1" x14ac:dyDescent="0.2">
      <c r="A83" s="10"/>
      <c r="B83" s="4"/>
      <c r="L83" s="20"/>
      <c r="M83" s="11"/>
      <c r="N83" s="11"/>
      <c r="O83" s="11"/>
      <c r="P83" s="11"/>
      <c r="R83" s="11"/>
      <c r="S83" s="18"/>
    </row>
    <row r="84" spans="1:32" ht="12" customHeight="1" x14ac:dyDescent="0.2">
      <c r="A84" s="10"/>
      <c r="B84" s="4"/>
      <c r="C84" s="43"/>
      <c r="D84" s="12"/>
      <c r="E84" s="12"/>
      <c r="F84" s="12"/>
      <c r="G84" s="1"/>
      <c r="H84" s="12"/>
      <c r="I84" s="1"/>
      <c r="J84" s="1"/>
      <c r="K84" s="1"/>
      <c r="L84" s="63" t="s">
        <v>119</v>
      </c>
      <c r="M84" s="35"/>
      <c r="N84" s="35"/>
      <c r="O84" s="35"/>
      <c r="P84" s="1"/>
      <c r="Q84" s="59">
        <f>H78+H81+Q78+Q81</f>
        <v>0</v>
      </c>
      <c r="R84" s="1" t="s">
        <v>120</v>
      </c>
      <c r="S84" s="61" t="str">
        <f>IF(Q84&lt;Q31+Q35, "Virhe", IF(Q35&gt;Q31+Q84, "virhe", "OK"))</f>
        <v>OK</v>
      </c>
    </row>
    <row r="85" spans="1:32" ht="12" customHeight="1" x14ac:dyDescent="0.2">
      <c r="A85" s="10"/>
      <c r="B85" s="4"/>
      <c r="M85" s="11"/>
      <c r="S85" s="4"/>
    </row>
    <row r="86" spans="1:32" ht="12" customHeight="1" x14ac:dyDescent="0.2">
      <c r="A86" s="10"/>
      <c r="B86" s="4"/>
      <c r="C86" s="44" t="s">
        <v>121</v>
      </c>
      <c r="D86" s="44"/>
      <c r="E86" s="44"/>
      <c r="F86" s="44"/>
      <c r="G86" s="11"/>
      <c r="L86" s="31" t="s">
        <v>122</v>
      </c>
      <c r="M86" s="31"/>
      <c r="N86" s="31"/>
      <c r="S86" s="4"/>
      <c r="W86" s="11"/>
      <c r="X86" s="11"/>
      <c r="Y86" s="11"/>
      <c r="Z86" s="11"/>
      <c r="AA86" s="11"/>
      <c r="AB86" s="11"/>
      <c r="AC86" s="11"/>
      <c r="AD86" s="11"/>
      <c r="AE86" s="11"/>
      <c r="AF86" s="11"/>
    </row>
    <row r="87" spans="1:32" ht="12" customHeight="1" x14ac:dyDescent="0.2">
      <c r="A87" s="10"/>
      <c r="B87" s="4"/>
      <c r="C87" s="47" t="s">
        <v>123</v>
      </c>
      <c r="D87" s="44"/>
      <c r="E87" s="44"/>
      <c r="F87" s="44"/>
      <c r="G87" s="11"/>
      <c r="L87" s="31" t="s">
        <v>124</v>
      </c>
      <c r="M87" s="46"/>
      <c r="N87" s="46"/>
      <c r="O87" s="46"/>
      <c r="P87" s="46"/>
      <c r="Q87" s="46"/>
      <c r="S87" s="4"/>
      <c r="W87" s="11"/>
      <c r="X87" s="11"/>
      <c r="Y87" s="11"/>
      <c r="Z87" s="11"/>
      <c r="AA87" s="11"/>
      <c r="AB87" s="11"/>
      <c r="AC87" s="11"/>
      <c r="AD87" s="11"/>
      <c r="AE87" s="11"/>
      <c r="AF87" s="11"/>
    </row>
    <row r="88" spans="1:32" ht="12" customHeight="1" x14ac:dyDescent="0.2">
      <c r="A88" s="10"/>
      <c r="B88" s="4"/>
      <c r="C88" s="47" t="s">
        <v>125</v>
      </c>
      <c r="D88" s="44"/>
      <c r="E88" s="44"/>
      <c r="F88" s="44"/>
      <c r="G88" s="11"/>
      <c r="J88" s="11"/>
      <c r="K88" s="11"/>
      <c r="L88" s="47" t="s">
        <v>126</v>
      </c>
      <c r="M88" s="46"/>
      <c r="N88" s="46"/>
      <c r="O88" s="46"/>
      <c r="P88" s="46"/>
      <c r="Q88" s="46"/>
      <c r="S88" s="4"/>
      <c r="W88" s="11"/>
      <c r="X88" s="11"/>
      <c r="Y88" s="11"/>
      <c r="Z88" s="11"/>
      <c r="AA88" s="11"/>
      <c r="AB88" s="11"/>
      <c r="AC88" s="11"/>
      <c r="AD88" s="11"/>
      <c r="AE88" s="11"/>
      <c r="AF88" s="11"/>
    </row>
    <row r="89" spans="1:32" ht="12" customHeight="1" x14ac:dyDescent="0.2">
      <c r="A89" s="10"/>
      <c r="B89" s="4"/>
      <c r="C89" s="47" t="s">
        <v>127</v>
      </c>
      <c r="D89" s="44"/>
      <c r="E89" s="44"/>
      <c r="F89" s="44"/>
      <c r="G89" s="11"/>
      <c r="J89" s="11"/>
      <c r="K89" s="11"/>
      <c r="L89" s="44" t="s">
        <v>128</v>
      </c>
      <c r="M89" s="44"/>
      <c r="N89" s="44"/>
      <c r="O89" s="44"/>
      <c r="P89" s="44"/>
      <c r="Q89" s="11"/>
      <c r="S89" s="4"/>
      <c r="W89" s="11"/>
      <c r="X89" s="11"/>
      <c r="Y89" s="11"/>
      <c r="Z89" s="11"/>
      <c r="AA89" s="11"/>
      <c r="AB89" s="11"/>
      <c r="AC89" s="11"/>
      <c r="AD89" s="11"/>
      <c r="AE89" s="11"/>
      <c r="AF89" s="11"/>
    </row>
    <row r="90" spans="1:32" ht="12" customHeight="1" x14ac:dyDescent="0.2">
      <c r="A90" s="10"/>
      <c r="B90" s="4"/>
      <c r="C90" s="47" t="s">
        <v>129</v>
      </c>
      <c r="D90" s="44"/>
      <c r="E90" s="44"/>
      <c r="F90" s="44"/>
      <c r="G90" s="11"/>
      <c r="J90" s="11"/>
      <c r="K90" s="11"/>
      <c r="M90" s="44"/>
      <c r="N90" s="44"/>
      <c r="O90" s="44"/>
      <c r="P90" s="44"/>
      <c r="Q90" s="11"/>
      <c r="S90" s="4"/>
      <c r="W90" s="11"/>
      <c r="X90" s="11"/>
      <c r="Y90" s="11"/>
      <c r="Z90" s="11"/>
      <c r="AA90" s="11"/>
      <c r="AB90" s="11"/>
      <c r="AC90" s="11"/>
      <c r="AD90" s="11"/>
      <c r="AE90" s="11"/>
      <c r="AF90" s="11"/>
    </row>
    <row r="91" spans="1:32" ht="12" customHeight="1" x14ac:dyDescent="0.2">
      <c r="A91" s="10"/>
      <c r="B91" s="4"/>
      <c r="C91" s="47" t="s">
        <v>130</v>
      </c>
      <c r="D91" s="44"/>
      <c r="E91" s="44"/>
      <c r="F91" s="44"/>
      <c r="G91" s="11"/>
      <c r="J91" s="11"/>
      <c r="K91" s="11"/>
      <c r="L91" s="45" t="s">
        <v>131</v>
      </c>
      <c r="M91" s="11"/>
      <c r="S91" s="4"/>
      <c r="W91" s="11"/>
      <c r="X91" s="11"/>
      <c r="Y91" s="11"/>
      <c r="Z91" s="11"/>
      <c r="AA91" s="11"/>
      <c r="AB91" s="11"/>
      <c r="AC91" s="11"/>
      <c r="AD91" s="11"/>
      <c r="AE91" s="11"/>
      <c r="AF91" s="11"/>
    </row>
    <row r="92" spans="1:32" ht="12" customHeight="1" x14ac:dyDescent="0.2">
      <c r="A92" s="10"/>
      <c r="B92" s="4"/>
      <c r="C92" s="48"/>
      <c r="D92" s="1"/>
      <c r="E92" s="1"/>
      <c r="F92" s="1"/>
      <c r="G92" s="1"/>
      <c r="J92" s="11"/>
      <c r="K92" s="11"/>
      <c r="L92" s="49" t="s">
        <v>132</v>
      </c>
      <c r="M92" s="12"/>
      <c r="N92" s="1"/>
      <c r="O92" s="1"/>
      <c r="P92" s="1"/>
      <c r="Q92" s="1"/>
      <c r="R92" s="1"/>
      <c r="S92" s="6"/>
      <c r="W92" s="11"/>
      <c r="X92" s="11"/>
      <c r="Y92" s="11"/>
      <c r="Z92" s="11"/>
      <c r="AA92" s="11"/>
      <c r="AB92" s="11"/>
      <c r="AC92" s="11"/>
      <c r="AD92" s="11"/>
      <c r="AE92" s="11"/>
      <c r="AF92" s="11"/>
    </row>
    <row r="93" spans="1:32" ht="4.9000000000000004" customHeight="1" x14ac:dyDescent="0.2">
      <c r="A93" s="32"/>
      <c r="B93" s="33"/>
      <c r="C93" s="11"/>
      <c r="D93" s="11"/>
      <c r="E93" s="11"/>
      <c r="F93" s="11"/>
      <c r="G93" s="11"/>
      <c r="H93" s="41"/>
      <c r="I93" s="41"/>
      <c r="J93" s="41"/>
      <c r="K93" s="41"/>
      <c r="L93" s="11"/>
      <c r="M93" s="11"/>
      <c r="N93" s="11"/>
      <c r="O93" s="11"/>
      <c r="S93" s="4"/>
    </row>
    <row r="94" spans="1:32" x14ac:dyDescent="0.2">
      <c r="A94" s="29">
        <v>7</v>
      </c>
      <c r="B94" s="4"/>
      <c r="C94" s="13" t="s">
        <v>133</v>
      </c>
      <c r="D94" s="14"/>
      <c r="E94" s="14"/>
      <c r="F94" s="14"/>
      <c r="G94" s="14"/>
      <c r="L94" s="13" t="s">
        <v>134</v>
      </c>
      <c r="M94" s="14"/>
      <c r="N94" s="14"/>
      <c r="O94" s="14"/>
      <c r="P94" s="14"/>
      <c r="Q94" s="14"/>
      <c r="R94" s="14"/>
      <c r="S94" s="15"/>
    </row>
    <row r="95" spans="1:32" x14ac:dyDescent="0.2">
      <c r="A95" s="9" t="s">
        <v>135</v>
      </c>
      <c r="B95" s="4"/>
      <c r="C95" s="17" t="s">
        <v>136</v>
      </c>
      <c r="D95" s="11"/>
      <c r="E95" s="11"/>
      <c r="F95" s="11"/>
      <c r="G95" s="11"/>
      <c r="H95" s="54"/>
      <c r="I95" s="11" t="s">
        <v>74</v>
      </c>
      <c r="J95" s="54"/>
      <c r="K95" t="s">
        <v>75</v>
      </c>
      <c r="L95" s="17" t="s">
        <v>137</v>
      </c>
      <c r="M95" s="11"/>
      <c r="N95" s="11"/>
      <c r="O95" s="11"/>
      <c r="P95" s="11"/>
      <c r="Q95" s="11"/>
      <c r="R95" s="11"/>
      <c r="S95" s="18"/>
    </row>
    <row r="96" spans="1:32" x14ac:dyDescent="0.2">
      <c r="A96" s="9" t="s">
        <v>138</v>
      </c>
      <c r="B96" s="4"/>
      <c r="L96" s="17" t="s">
        <v>139</v>
      </c>
      <c r="M96" s="11"/>
      <c r="N96" s="11"/>
      <c r="O96" s="11"/>
      <c r="P96" s="54"/>
      <c r="Q96" s="11" t="s">
        <v>74</v>
      </c>
      <c r="R96" s="54"/>
      <c r="S96" s="18" t="s">
        <v>75</v>
      </c>
    </row>
    <row r="97" spans="1:19" x14ac:dyDescent="0.2">
      <c r="A97" s="9" t="s">
        <v>140</v>
      </c>
      <c r="B97" s="4"/>
      <c r="C97" s="17" t="s">
        <v>141</v>
      </c>
      <c r="D97" s="11"/>
      <c r="E97" s="11"/>
      <c r="F97" s="11"/>
      <c r="G97" s="11"/>
      <c r="H97" s="11"/>
      <c r="I97" s="11"/>
      <c r="J97" s="11"/>
      <c r="K97" s="11"/>
      <c r="L97" s="17"/>
      <c r="M97" s="11"/>
      <c r="P97" s="11"/>
      <c r="Q97" s="11"/>
      <c r="R97" s="11"/>
      <c r="S97" s="18"/>
    </row>
    <row r="98" spans="1:19" x14ac:dyDescent="0.2">
      <c r="A98" s="3"/>
      <c r="B98" s="4"/>
      <c r="C98" s="17" t="s">
        <v>142</v>
      </c>
      <c r="D98" s="11"/>
      <c r="E98" s="11"/>
      <c r="F98" s="11"/>
      <c r="G98" s="11"/>
      <c r="H98" s="54"/>
      <c r="I98" s="11" t="s">
        <v>74</v>
      </c>
      <c r="J98" s="54"/>
      <c r="K98" s="11" t="s">
        <v>75</v>
      </c>
      <c r="L98" s="3" t="s">
        <v>143</v>
      </c>
      <c r="S98" s="4"/>
    </row>
    <row r="99" spans="1:19" x14ac:dyDescent="0.2">
      <c r="A99" s="3"/>
      <c r="B99" s="4"/>
      <c r="C99" s="17"/>
      <c r="D99" s="11"/>
      <c r="E99" s="11"/>
      <c r="F99" s="11"/>
      <c r="G99" s="11"/>
      <c r="H99" s="11"/>
      <c r="I99" s="11"/>
      <c r="J99" s="11"/>
      <c r="K99" s="11"/>
      <c r="L99" s="17" t="s">
        <v>144</v>
      </c>
      <c r="M99" s="11"/>
      <c r="N99" s="11"/>
      <c r="O99" s="11"/>
      <c r="P99" s="11"/>
      <c r="Q99" s="11"/>
      <c r="R99" s="11"/>
      <c r="S99" s="18"/>
    </row>
    <row r="100" spans="1:19" x14ac:dyDescent="0.2">
      <c r="A100" s="3"/>
      <c r="B100" s="4"/>
      <c r="L100" s="17" t="s">
        <v>145</v>
      </c>
      <c r="M100" s="11"/>
      <c r="N100" s="11"/>
      <c r="O100" s="11"/>
      <c r="P100" s="11"/>
      <c r="Q100" s="11"/>
      <c r="R100" s="11"/>
      <c r="S100" s="18"/>
    </row>
    <row r="101" spans="1:19" x14ac:dyDescent="0.2">
      <c r="A101" s="3"/>
      <c r="B101" s="4"/>
      <c r="C101" s="17" t="s">
        <v>146</v>
      </c>
      <c r="D101" s="11"/>
      <c r="E101" s="11"/>
      <c r="F101" s="11"/>
      <c r="G101" s="11"/>
      <c r="H101" s="54"/>
      <c r="I101" s="11" t="s">
        <v>74</v>
      </c>
      <c r="J101" s="54"/>
      <c r="K101" s="11" t="s">
        <v>75</v>
      </c>
      <c r="L101" s="17" t="s">
        <v>147</v>
      </c>
      <c r="M101" s="11"/>
      <c r="N101" s="11"/>
      <c r="O101" s="11"/>
      <c r="P101" s="54"/>
      <c r="Q101" s="11" t="s">
        <v>74</v>
      </c>
      <c r="R101" s="54"/>
      <c r="S101" s="18" t="s">
        <v>75</v>
      </c>
    </row>
    <row r="102" spans="1:19" x14ac:dyDescent="0.2">
      <c r="A102" s="3"/>
      <c r="B102" s="4"/>
      <c r="L102" s="3"/>
      <c r="S102" s="4"/>
    </row>
    <row r="103" spans="1:19" x14ac:dyDescent="0.2">
      <c r="A103" s="3"/>
      <c r="C103" s="42" t="s">
        <v>107</v>
      </c>
      <c r="D103" s="8"/>
      <c r="E103" s="64"/>
      <c r="F103" s="64"/>
      <c r="G103" s="64"/>
      <c r="H103" s="64"/>
      <c r="I103" s="64"/>
      <c r="J103" s="64"/>
      <c r="K103" s="64"/>
      <c r="L103" s="64"/>
      <c r="M103" s="64"/>
      <c r="N103" s="64"/>
      <c r="O103" s="64"/>
      <c r="P103" s="64"/>
      <c r="Q103" s="64"/>
      <c r="R103" s="64"/>
      <c r="S103" s="2"/>
    </row>
    <row r="104" spans="1:19" x14ac:dyDescent="0.2">
      <c r="A104" s="5"/>
      <c r="B104" s="1"/>
      <c r="C104" s="75"/>
      <c r="D104" s="76"/>
      <c r="E104" s="76"/>
      <c r="F104" s="76"/>
      <c r="G104" s="76"/>
      <c r="H104" s="76"/>
      <c r="I104" s="76"/>
      <c r="J104" s="76"/>
      <c r="K104" s="76"/>
      <c r="L104" s="76"/>
      <c r="M104" s="76"/>
      <c r="N104" s="76"/>
      <c r="O104" s="76"/>
      <c r="P104" s="76"/>
      <c r="Q104" s="76"/>
      <c r="R104" s="76"/>
      <c r="S104" s="77"/>
    </row>
    <row r="105" spans="1:19" ht="4.9000000000000004" customHeight="1" x14ac:dyDescent="0.2">
      <c r="A105" s="3"/>
      <c r="S105" s="4"/>
    </row>
    <row r="106" spans="1:19" x14ac:dyDescent="0.2">
      <c r="A106" s="42"/>
      <c r="B106" s="8"/>
      <c r="C106" s="42"/>
      <c r="D106" s="8"/>
      <c r="E106" s="8"/>
      <c r="F106" s="8"/>
      <c r="G106" s="8"/>
      <c r="H106" s="8"/>
      <c r="I106" s="8"/>
      <c r="J106" s="8"/>
      <c r="K106" s="8"/>
      <c r="L106" s="8"/>
      <c r="M106" s="8"/>
      <c r="N106" s="8"/>
      <c r="O106" s="8"/>
      <c r="P106" s="8"/>
      <c r="Q106" s="8"/>
      <c r="R106" s="8"/>
      <c r="S106" s="2"/>
    </row>
    <row r="107" spans="1:19" x14ac:dyDescent="0.2">
      <c r="A107" s="3" t="s">
        <v>148</v>
      </c>
      <c r="C107" s="3" t="s">
        <v>149</v>
      </c>
      <c r="S107" s="4"/>
    </row>
    <row r="108" spans="1:19" ht="4.1500000000000004" customHeight="1" x14ac:dyDescent="0.2">
      <c r="A108" s="3"/>
      <c r="C108" s="3"/>
      <c r="S108" s="4"/>
    </row>
    <row r="109" spans="1:19" x14ac:dyDescent="0.2">
      <c r="A109" s="3"/>
      <c r="C109" s="72"/>
      <c r="D109" s="73"/>
      <c r="E109" s="73"/>
      <c r="F109" s="73"/>
      <c r="G109" s="73"/>
      <c r="H109" s="73"/>
      <c r="I109" s="73"/>
      <c r="J109" s="73"/>
      <c r="K109" s="73"/>
      <c r="L109" s="73"/>
      <c r="M109" s="73"/>
      <c r="N109" s="73"/>
      <c r="O109" s="73"/>
      <c r="P109" s="73"/>
      <c r="Q109" s="73"/>
      <c r="R109" s="73"/>
      <c r="S109" s="74"/>
    </row>
    <row r="110" spans="1:19" x14ac:dyDescent="0.2">
      <c r="A110" s="3"/>
      <c r="C110" s="72"/>
      <c r="D110" s="73"/>
      <c r="E110" s="73"/>
      <c r="F110" s="73"/>
      <c r="G110" s="73"/>
      <c r="H110" s="73"/>
      <c r="I110" s="73"/>
      <c r="J110" s="73"/>
      <c r="K110" s="73"/>
      <c r="L110" s="73"/>
      <c r="M110" s="73"/>
      <c r="N110" s="73"/>
      <c r="O110" s="73"/>
      <c r="P110" s="73"/>
      <c r="Q110" s="73"/>
      <c r="R110" s="73"/>
      <c r="S110" s="74"/>
    </row>
    <row r="111" spans="1:19" x14ac:dyDescent="0.2">
      <c r="A111" s="3"/>
      <c r="C111" s="72"/>
      <c r="D111" s="73"/>
      <c r="E111" s="73"/>
      <c r="F111" s="73"/>
      <c r="G111" s="73"/>
      <c r="H111" s="73"/>
      <c r="I111" s="73"/>
      <c r="J111" s="73"/>
      <c r="K111" s="73"/>
      <c r="L111" s="73"/>
      <c r="M111" s="73"/>
      <c r="N111" s="73"/>
      <c r="O111" s="73"/>
      <c r="P111" s="73"/>
      <c r="Q111" s="73"/>
      <c r="R111" s="73"/>
      <c r="S111" s="74"/>
    </row>
    <row r="112" spans="1:19" x14ac:dyDescent="0.2">
      <c r="A112" s="3"/>
      <c r="C112" s="72"/>
      <c r="D112" s="73"/>
      <c r="E112" s="73"/>
      <c r="F112" s="73"/>
      <c r="G112" s="73"/>
      <c r="H112" s="73"/>
      <c r="I112" s="73"/>
      <c r="J112" s="73"/>
      <c r="K112" s="73"/>
      <c r="L112" s="73"/>
      <c r="M112" s="73"/>
      <c r="N112" s="73"/>
      <c r="O112" s="73"/>
      <c r="P112" s="73"/>
      <c r="Q112" s="73"/>
      <c r="R112" s="73"/>
      <c r="S112" s="74"/>
    </row>
    <row r="113" spans="1:19" x14ac:dyDescent="0.2">
      <c r="A113" s="5"/>
      <c r="B113" s="1"/>
      <c r="C113" s="5"/>
      <c r="D113" s="1"/>
      <c r="E113" s="1"/>
      <c r="F113" s="1"/>
      <c r="G113" s="1"/>
      <c r="H113" s="1"/>
      <c r="I113" s="1"/>
      <c r="J113" s="1"/>
      <c r="K113" s="1"/>
      <c r="L113" s="1"/>
      <c r="M113" s="1"/>
      <c r="N113" s="1"/>
      <c r="O113" s="1"/>
      <c r="P113" s="1"/>
      <c r="Q113" s="1"/>
      <c r="R113" s="1"/>
      <c r="S113" s="6"/>
    </row>
  </sheetData>
  <sheetProtection algorithmName="SHA-512" hashValue="EhdBBAZyRWUxOeWJ0v+0ULnpoSzncikv5kohwqmTa56viBW+nHdZVG07aHkZOmKkynvfhMCG38smh8G89OxtwQ==" saltValue="qHQkPNYQWhF72JjrS0+tMw==" spinCount="100000" sheet="1" objects="1" scenarios="1" selectLockedCells="1"/>
  <mergeCells count="18">
    <mergeCell ref="C5:K5"/>
    <mergeCell ref="G8:I8"/>
    <mergeCell ref="C8:F8"/>
    <mergeCell ref="G1:R1"/>
    <mergeCell ref="J8:S8"/>
    <mergeCell ref="O5:S5"/>
    <mergeCell ref="C110:S110"/>
    <mergeCell ref="C111:S111"/>
    <mergeCell ref="C112:S112"/>
    <mergeCell ref="C60:S60"/>
    <mergeCell ref="C63:S63"/>
    <mergeCell ref="H78:I78"/>
    <mergeCell ref="H81:I81"/>
    <mergeCell ref="C10:S10"/>
    <mergeCell ref="C47:S47"/>
    <mergeCell ref="C74:S74"/>
    <mergeCell ref="C104:S104"/>
    <mergeCell ref="C109:S109"/>
  </mergeCells>
  <pageMargins left="0.23622047244094491" right="0.23622047244094491" top="0.74803149606299213" bottom="0.74803149606299213" header="0.31496062992125984" footer="0.31496062992125984"/>
  <pageSetup paperSize="9" fitToWidth="2" fitToHeight="2" orientation="portrait" r:id="rId1"/>
  <rowBreaks count="1" manualBreakCount="1">
    <brk id="58" max="1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E23C9D76ED912D4AB9B5C79E213137C3" ma:contentTypeVersion="3" ma:contentTypeDescription="Luo uusi asiakirja." ma:contentTypeScope="" ma:versionID="97759bfddb1a699a4b3ee5a08d718551">
  <xsd:schema xmlns:xsd="http://www.w3.org/2001/XMLSchema" xmlns:xs="http://www.w3.org/2001/XMLSchema" xmlns:p="http://schemas.microsoft.com/office/2006/metadata/properties" xmlns:ns3="6f60802f-1240-4661-a293-67474ea90cfc" targetNamespace="http://schemas.microsoft.com/office/2006/metadata/properties" ma:root="true" ma:fieldsID="4a315f0842ba907989996ecf3b341ac3" ns3:_="">
    <xsd:import namespace="6f60802f-1240-4661-a293-67474ea90cfc"/>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0802f-1240-4661-a293-67474ea90c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73A68F-CD49-486E-94EA-4FBFC4C45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0802f-1240-4661-a293-67474ea90c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30E49-5133-4EBB-801D-146F1C83F966}">
  <ds:schemaRefs>
    <ds:schemaRef ds:uri="http://schemas.microsoft.com/sharepoint/v3/contenttype/forms"/>
  </ds:schemaRefs>
</ds:datastoreItem>
</file>

<file path=customXml/itemProps3.xml><?xml version="1.0" encoding="utf-8"?>
<ds:datastoreItem xmlns:ds="http://schemas.openxmlformats.org/officeDocument/2006/customXml" ds:itemID="{A66A1A29-F6DD-4B8A-9C5B-829404A715A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f60802f-1240-4661-a293-67474ea90cf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Taul1</vt:lpstr>
      <vt:lpstr>Taul1!Tulostusalue</vt:lpstr>
    </vt:vector>
  </TitlesOfParts>
  <Manager/>
  <Company>KUUMAICT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Nissinen Jukka-Pekka</dc:creator>
  <cp:keywords/>
  <dc:description/>
  <cp:lastModifiedBy>Nissinen Jukka-Pekka</cp:lastModifiedBy>
  <cp:revision/>
  <dcterms:created xsi:type="dcterms:W3CDTF">2020-03-26T11:43:32Z</dcterms:created>
  <dcterms:modified xsi:type="dcterms:W3CDTF">2024-11-18T12:27:42Z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0x010100E23C9D76ED912D4AB9B5C79E213137C3</vt:lpwstr>
  </property>
</Properties>
</file>